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Щиты 3х6" sheetId="1" r:id="rId1"/>
  </sheets>
  <definedNames>
    <definedName name="_xlnm._FilterDatabase" localSheetId="0" hidden="1">'Щиты 3х6'!$A$1:$Q$438</definedName>
  </definedNames>
  <calcPr calcId="162913"/>
</workbook>
</file>

<file path=xl/calcChain.xml><?xml version="1.0" encoding="utf-8"?>
<calcChain xmlns="http://schemas.openxmlformats.org/spreadsheetml/2006/main">
  <c r="P69" i="1" l="1"/>
  <c r="Q312" i="1"/>
  <c r="Q313" i="1"/>
  <c r="Q79" i="1"/>
  <c r="Q70" i="1"/>
  <c r="C46" i="1"/>
  <c r="C9" i="1"/>
  <c r="P63" i="1"/>
  <c r="P49" i="1"/>
  <c r="Q298" i="1"/>
  <c r="Q56" i="1"/>
  <c r="Q55" i="1"/>
  <c r="Q67" i="1"/>
  <c r="C68" i="1"/>
  <c r="Q329" i="1"/>
  <c r="P276" i="1"/>
  <c r="P55" i="1"/>
  <c r="L43" i="1"/>
  <c r="Q342" i="1"/>
  <c r="L48" i="1"/>
  <c r="P71" i="1"/>
  <c r="P73" i="1"/>
  <c r="P47" i="1"/>
  <c r="C32" i="1"/>
  <c r="P78" i="1"/>
  <c r="Q77" i="1"/>
  <c r="Q78" i="1"/>
  <c r="P52" i="1"/>
  <c r="P70" i="1"/>
  <c r="P292" i="1"/>
  <c r="P311" i="1"/>
  <c r="Q42" i="1"/>
  <c r="Q47" i="1"/>
  <c r="Q72" i="1"/>
  <c r="Q311" i="1"/>
  <c r="P273" i="1"/>
  <c r="C15" i="1"/>
  <c r="Q48" i="1"/>
  <c r="Q51" i="1"/>
  <c r="Q62" i="1"/>
  <c r="Q44" i="1"/>
  <c r="Q43" i="1"/>
  <c r="P56" i="1"/>
  <c r="Q64" i="1"/>
  <c r="L33" i="1"/>
  <c r="Q71" i="1"/>
  <c r="P64" i="1"/>
  <c r="Q52" i="1"/>
  <c r="Q49" i="1"/>
  <c r="Q343" i="1"/>
  <c r="Q45" i="1"/>
  <c r="Q58" i="1"/>
  <c r="Q274" i="1"/>
  <c r="C47" i="1"/>
  <c r="Q68" i="1"/>
  <c r="P342" i="1"/>
  <c r="P77" i="1"/>
  <c r="P43" i="1"/>
  <c r="P42" i="1"/>
  <c r="P79" i="1"/>
  <c r="P252" i="1"/>
  <c r="Q73" i="1"/>
  <c r="P66" i="1"/>
  <c r="P54" i="1"/>
  <c r="P251" i="1"/>
  <c r="L38" i="1"/>
  <c r="P258" i="1"/>
  <c r="Q74" i="1"/>
  <c r="Q46" i="1"/>
  <c r="C44" i="1"/>
  <c r="P250" i="1"/>
  <c r="Q292" i="1"/>
  <c r="P68" i="1"/>
  <c r="C16" i="1"/>
  <c r="Q75" i="1"/>
  <c r="P51" i="1"/>
  <c r="P67" i="1"/>
  <c r="P343" i="1"/>
  <c r="Q54" i="1"/>
  <c r="Q57" i="1"/>
  <c r="P313" i="1"/>
  <c r="L24" i="1"/>
  <c r="P75" i="1"/>
  <c r="P74" i="1"/>
  <c r="P57" i="1"/>
  <c r="C72" i="1"/>
  <c r="P44" i="1"/>
  <c r="P76" i="1"/>
  <c r="Q50" i="1"/>
  <c r="P58" i="1"/>
  <c r="P312" i="1"/>
  <c r="P50" i="1"/>
  <c r="P62" i="1"/>
  <c r="Q250" i="1"/>
  <c r="Q69" i="1"/>
  <c r="C67" i="1"/>
  <c r="P314" i="1"/>
  <c r="C45" i="1"/>
  <c r="P329" i="1"/>
  <c r="L56" i="1"/>
  <c r="P274" i="1"/>
  <c r="Q66" i="1"/>
  <c r="Q276" i="1"/>
  <c r="Q314" i="1"/>
  <c r="C24" i="1"/>
  <c r="P72" i="1"/>
  <c r="C33" i="1"/>
  <c r="P61" i="1"/>
  <c r="C314" i="1"/>
  <c r="Q252" i="1"/>
  <c r="C8" i="1"/>
  <c r="Q61" i="1"/>
  <c r="P46" i="1"/>
  <c r="P298" i="1"/>
  <c r="L19" i="1"/>
  <c r="Q258" i="1"/>
  <c r="L36" i="1"/>
  <c r="P48" i="1"/>
  <c r="Q76" i="1"/>
  <c r="C23" i="1"/>
  <c r="L70" i="1"/>
  <c r="L51" i="1"/>
  <c r="Q273" i="1"/>
  <c r="Q251" i="1"/>
  <c r="Q63" i="1"/>
  <c r="P45" i="1"/>
</calcChain>
</file>

<file path=xl/sharedStrings.xml><?xml version="1.0" encoding="utf-8"?>
<sst xmlns="http://schemas.openxmlformats.org/spreadsheetml/2006/main" count="4777" uniqueCount="878">
  <si>
    <t>Город</t>
  </si>
  <si>
    <t>Адрес</t>
  </si>
  <si>
    <t>Сторона</t>
  </si>
  <si>
    <t>Свет</t>
  </si>
  <si>
    <t>Код</t>
  </si>
  <si>
    <t>Широта</t>
  </si>
  <si>
    <t>Долгота</t>
  </si>
  <si>
    <t>Способ показа</t>
  </si>
  <si>
    <t>пр. Мира, в районе д. 9 (Кадр)</t>
  </si>
  <si>
    <t>шоссе Марпосадское (Гремячево)</t>
  </si>
  <si>
    <t>проспект Тракторостроителей (в районе д. 71)</t>
  </si>
  <si>
    <t>бульвар Эгерский, в районе дома № 44</t>
  </si>
  <si>
    <t>проспект Мира/улица Калинина (в районе д. 6)</t>
  </si>
  <si>
    <t>пересечение улицы Гражданской, д. 133/1 и улицы Тополиной</t>
  </si>
  <si>
    <t>проспект Н. Никольского (в районе Октябрьского моста)</t>
  </si>
  <si>
    <t>улица Университетская</t>
  </si>
  <si>
    <t>шоссе Марпосадское (Акатуй, в районе д. 1/113)</t>
  </si>
  <si>
    <t>проспект 9 Пятилетки, 14, маркировка</t>
  </si>
  <si>
    <t>проспект   Тракторостроителей, 3 й,  маркировка</t>
  </si>
  <si>
    <t>улица П.Н. Осипова, в районе д. 17А (Гладкова)</t>
  </si>
  <si>
    <t>проспект Н. Никольского (в районе коллек. садов)</t>
  </si>
  <si>
    <t>проспект Московский (Элара)</t>
  </si>
  <si>
    <t>улица Гузовского, 3</t>
  </si>
  <si>
    <t>Марпосадское шоссе, на въезд в город, автосалон Альянс-Моторс</t>
  </si>
  <si>
    <t>улица Ю. Гагарина/улица Калинина напротив д. 82, на дорожном кольце, ТЦ Мега Молл</t>
  </si>
  <si>
    <t>проспект Н. Никольского (Коллективные сады)</t>
  </si>
  <si>
    <t>ул. Университетская, в районе д. 24(2й)</t>
  </si>
  <si>
    <t>ул. Энтузиастов (ТД Москва), напротив  д. 23</t>
  </si>
  <si>
    <t>ул. Калинина (Кнутиха, в районе д.68)</t>
  </si>
  <si>
    <t>пр-т Московский, д. 42/1 (ост. Кривова)</t>
  </si>
  <si>
    <t>улица Калинина (Художественный музей, в районе д. 60)</t>
  </si>
  <si>
    <t>пр-т Тракторостроителей (Больничный комплекс, в районе д. 33)</t>
  </si>
  <si>
    <t>ш. Марпосадское (напротив Эверест, в районе д. 32)</t>
  </si>
  <si>
    <t>пр-т Тракторостроителей, 51</t>
  </si>
  <si>
    <t>пр-т И. Яковлева, 33 (АЗС Лукойл)</t>
  </si>
  <si>
    <t xml:space="preserve">Базовый проезд, 8 </t>
  </si>
  <si>
    <t xml:space="preserve">ул. Университетская, 2 (магазин Европа) </t>
  </si>
  <si>
    <t>ул. Университетская, 35 (Дом Ветеранов)</t>
  </si>
  <si>
    <t>ш. Марпосадское, 6А (поворот п. Соляное)</t>
  </si>
  <si>
    <t>б-р Эгерский, 32 (ост. ТК «Шупашкар»)</t>
  </si>
  <si>
    <t>Президентский бульвар, улица Гладкова, 10 (Ярмарка)</t>
  </si>
  <si>
    <t>пр-т И. Яковлева, 20 пер. (ул. Кукшумская)</t>
  </si>
  <si>
    <t>б-р Эгерский, (Рябинка, напротив дома №59)</t>
  </si>
  <si>
    <t>пр-т Мира, 23</t>
  </si>
  <si>
    <t>пр-т Никольского (БСМП), напротив, пр. Московский, 49</t>
  </si>
  <si>
    <t>б-р Эгерский, 36 (ДК Тракторостроителей)</t>
  </si>
  <si>
    <t>ул. Гагарина, 23 (Смак)</t>
  </si>
  <si>
    <t>пр-т  9 Пятилетки, 15</t>
  </si>
  <si>
    <t>Президентский бульвар, 31 (Россельхозбанк)</t>
  </si>
  <si>
    <t>ш. Марпосадское, 4 (ТЭЦ 2)</t>
  </si>
  <si>
    <t>пр-т М. Горького, 15 (Северная автостанция)</t>
  </si>
  <si>
    <t>ул. Гагарина, 39 пер. П. Лумумбы</t>
  </si>
  <si>
    <t>пр-т Тракторостроителей, 54</t>
  </si>
  <si>
    <t>улица Мичмана Павлова, д. 34</t>
  </si>
  <si>
    <t>улица 50 лет Октября, д. 10а</t>
  </si>
  <si>
    <t>А1</t>
  </si>
  <si>
    <t>Б</t>
  </si>
  <si>
    <t>А</t>
  </si>
  <si>
    <t>статика</t>
  </si>
  <si>
    <t>56.139366</t>
  </si>
  <si>
    <t>47.164386</t>
  </si>
  <si>
    <t>56.139371</t>
  </si>
  <si>
    <t>47.269365</t>
  </si>
  <si>
    <t>56.139382</t>
  </si>
  <si>
    <t>47.197297</t>
  </si>
  <si>
    <t>56.139389</t>
  </si>
  <si>
    <t>47.260002</t>
  </si>
  <si>
    <t>3х6</t>
  </si>
  <si>
    <t>Чебоксары</t>
  </si>
  <si>
    <t>Вид конструкции</t>
  </si>
  <si>
    <t>Фото</t>
  </si>
  <si>
    <t>Аренда</t>
  </si>
  <si>
    <t>Печать</t>
  </si>
  <si>
    <t>Монтаж</t>
  </si>
  <si>
    <t>ЧЩ-1</t>
  </si>
  <si>
    <t>ЧЩ-2</t>
  </si>
  <si>
    <t>ЧЩ-3</t>
  </si>
  <si>
    <t>ЧЩ-4</t>
  </si>
  <si>
    <t>ЧЩ-5</t>
  </si>
  <si>
    <t>ЧЩ-6</t>
  </si>
  <si>
    <t>ЧЩ-7</t>
  </si>
  <si>
    <t>ЧЩ-8</t>
  </si>
  <si>
    <t>ЧЩ-9</t>
  </si>
  <si>
    <t>ЧЩ-10</t>
  </si>
  <si>
    <t>ЧЩ-11</t>
  </si>
  <si>
    <t>ЧЩ-12</t>
  </si>
  <si>
    <t>ЧЩ-13</t>
  </si>
  <si>
    <t>ЧЩ-14</t>
  </si>
  <si>
    <t>ЧЩ-15</t>
  </si>
  <si>
    <t>ЧЩ-16</t>
  </si>
  <si>
    <t>ЧЩ-17</t>
  </si>
  <si>
    <t>ЧЩ-18</t>
  </si>
  <si>
    <t>ЧЩ-19</t>
  </si>
  <si>
    <t>ЧЩ-20</t>
  </si>
  <si>
    <t>ЧЩ-21</t>
  </si>
  <si>
    <t>ЧЩ-22</t>
  </si>
  <si>
    <t>ЧЩ-23</t>
  </si>
  <si>
    <t>ЧЩ-24</t>
  </si>
  <si>
    <t>ЧЩ-25</t>
  </si>
  <si>
    <t>ЧЩ-26</t>
  </si>
  <si>
    <t>ЧЩ-27</t>
  </si>
  <si>
    <t>ЧЩ-28</t>
  </si>
  <si>
    <t>ЧЩ-29</t>
  </si>
  <si>
    <t>ЧЩ-30</t>
  </si>
  <si>
    <t>ЧЩ-31</t>
  </si>
  <si>
    <t>ЧЩ-32</t>
  </si>
  <si>
    <t>ЧЩ-33</t>
  </si>
  <si>
    <t>ЧЩ-34</t>
  </si>
  <si>
    <t>ЧЩ-35</t>
  </si>
  <si>
    <t>ЧЩ-36</t>
  </si>
  <si>
    <t>ЧЩ-37</t>
  </si>
  <si>
    <t>ЧЩ-38</t>
  </si>
  <si>
    <t>ЧЩ-39</t>
  </si>
  <si>
    <t>ЧЩ-40</t>
  </si>
  <si>
    <t>ЧЩ-41</t>
  </si>
  <si>
    <t>ЧЩ-42</t>
  </si>
  <si>
    <t>ЧЩ-43</t>
  </si>
  <si>
    <t>ЧЩ-44</t>
  </si>
  <si>
    <t>ЧЩ-45</t>
  </si>
  <si>
    <t>ЧЩ-46</t>
  </si>
  <si>
    <t>ЧЩ-47</t>
  </si>
  <si>
    <t>ЧЩ-48</t>
  </si>
  <si>
    <t>ЧЩ-49</t>
  </si>
  <si>
    <t>ЧЩ-50</t>
  </si>
  <si>
    <t>ЧЩ-51</t>
  </si>
  <si>
    <t>ЧЩ-52</t>
  </si>
  <si>
    <t>ЧЩ-53</t>
  </si>
  <si>
    <t>ЧЩ-54</t>
  </si>
  <si>
    <t>ЧЩ-55</t>
  </si>
  <si>
    <t>ЧЩ-56</t>
  </si>
  <si>
    <t>ЧЩ-57</t>
  </si>
  <si>
    <t>ЧЩ-58</t>
  </si>
  <si>
    <t>ЧЩ-59</t>
  </si>
  <si>
    <t>ЧЩ-60</t>
  </si>
  <si>
    <t>ЧЩ-61</t>
  </si>
  <si>
    <t>ЧЩ-62</t>
  </si>
  <si>
    <t>ЧЩ-63</t>
  </si>
  <si>
    <t>ЧЩ-64</t>
  </si>
  <si>
    <t>ЧЩ-65</t>
  </si>
  <si>
    <t>ЧЩ-66</t>
  </si>
  <si>
    <t>ЧЩ-67</t>
  </si>
  <si>
    <t>ЧЩ-68</t>
  </si>
  <si>
    <t>ЧЩ-69</t>
  </si>
  <si>
    <t>ЧЩ-70</t>
  </si>
  <si>
    <t>ЧЩ-71</t>
  </si>
  <si>
    <t>ЧЩ-72</t>
  </si>
  <si>
    <t>ЧЩ-73</t>
  </si>
  <si>
    <t>ЧЩ-74</t>
  </si>
  <si>
    <t>ЧЩ-75</t>
  </si>
  <si>
    <t>ЧЩ-76</t>
  </si>
  <si>
    <t>ЧЩ-77</t>
  </si>
  <si>
    <t>ЧЩ-78</t>
  </si>
  <si>
    <t>ЧЩ-79</t>
  </si>
  <si>
    <t>ЧЩ-80</t>
  </si>
  <si>
    <t>ЧЩ-81</t>
  </si>
  <si>
    <t>ЧЩ-82</t>
  </si>
  <si>
    <t>ЧЩ-83</t>
  </si>
  <si>
    <t>ЧЩ-84</t>
  </si>
  <si>
    <t>ЧЩ-85</t>
  </si>
  <si>
    <t>ЧЩ-86</t>
  </si>
  <si>
    <t>ЧЩ-87</t>
  </si>
  <si>
    <t>ЧЩ-88</t>
  </si>
  <si>
    <t>ЧЩ-89</t>
  </si>
  <si>
    <t>ЧЩ-90</t>
  </si>
  <si>
    <t>ЧЩ-91</t>
  </si>
  <si>
    <t>ЧЩ-92</t>
  </si>
  <si>
    <t>ЧЩ-93</t>
  </si>
  <si>
    <t>ЧЩ-94</t>
  </si>
  <si>
    <t>ЧЩ-95</t>
  </si>
  <si>
    <t>ЧЩ-96</t>
  </si>
  <si>
    <t>ЧЩ-97</t>
  </si>
  <si>
    <t>ЧЩ-98</t>
  </si>
  <si>
    <t>ЧЩ-99</t>
  </si>
  <si>
    <t>ЧЩ-103</t>
  </si>
  <si>
    <t>ЧЩ-104</t>
  </si>
  <si>
    <t>ЧЩ-105</t>
  </si>
  <si>
    <t>ЧЩ-106</t>
  </si>
  <si>
    <t>ЧЩ-107</t>
  </si>
  <si>
    <t>ЧЩ-108</t>
  </si>
  <si>
    <t>ЧЩ-109</t>
  </si>
  <si>
    <t>ЧЩ-110</t>
  </si>
  <si>
    <t>ЧЩ-111</t>
  </si>
  <si>
    <t>ЧЩ-112</t>
  </si>
  <si>
    <t>ЧЩ-113</t>
  </si>
  <si>
    <t>ЧЩ-114</t>
  </si>
  <si>
    <t>ЧЩ-115</t>
  </si>
  <si>
    <t>ЧЩ-116</t>
  </si>
  <si>
    <t>ЧЩ-117</t>
  </si>
  <si>
    <t>ЧЩ-118</t>
  </si>
  <si>
    <t>ЧЩ-119</t>
  </si>
  <si>
    <t>ЧЩ-120</t>
  </si>
  <si>
    <t>ЧЩ-121</t>
  </si>
  <si>
    <t>ЧЩ-122</t>
  </si>
  <si>
    <t>ЧЩ-123</t>
  </si>
  <si>
    <t>ЧЩ-124</t>
  </si>
  <si>
    <t>ЧЩ-125</t>
  </si>
  <si>
    <t>ЧЩ-126</t>
  </si>
  <si>
    <t>ЧЩ-127</t>
  </si>
  <si>
    <t>ЧЩ-128</t>
  </si>
  <si>
    <t>ЧЩ-129</t>
  </si>
  <si>
    <t>ЧЩ-130</t>
  </si>
  <si>
    <t>ЧЩ-131</t>
  </si>
  <si>
    <t>ЧЩ-132</t>
  </si>
  <si>
    <t>Да</t>
  </si>
  <si>
    <t>Призма</t>
  </si>
  <si>
    <t>пр. 9-ой пятилетки, в районе д.15, Макдональдс</t>
  </si>
  <si>
    <t>Эгерский бульвар (ост. Шумилова)</t>
  </si>
  <si>
    <t>Президентский бульвар (пер. Бабушкина)</t>
  </si>
  <si>
    <t>ул. Ак. Крылова, 4 (залив)</t>
  </si>
  <si>
    <t>улица Гузовского (маг. Чебоксарец)</t>
  </si>
  <si>
    <t>ул. Николаева А.Г. (Спорт, в районе д. 21)</t>
  </si>
  <si>
    <t>ш. Марпосадское, 17 (ТТС сити)</t>
  </si>
  <si>
    <t>ул. Б. Хмельницкого, 113</t>
  </si>
  <si>
    <t>ул. Пристанционная, 3</t>
  </si>
  <si>
    <t>призма</t>
  </si>
  <si>
    <t>да</t>
  </si>
  <si>
    <t>ЧЩ-133</t>
  </si>
  <si>
    <t>ЧЩ-134</t>
  </si>
  <si>
    <t>ЧЩ-135</t>
  </si>
  <si>
    <t>ЧЩ-136</t>
  </si>
  <si>
    <t>ЧЩ-137</t>
  </si>
  <si>
    <t>ЧЩ-138</t>
  </si>
  <si>
    <t>ЧЩ-139</t>
  </si>
  <si>
    <t>ЧЩ-140</t>
  </si>
  <si>
    <t>ЧЩ-141</t>
  </si>
  <si>
    <t>ЧЩ-142</t>
  </si>
  <si>
    <t>ЧЩ-143</t>
  </si>
  <si>
    <t>б-р Эгерский/улица Кукшумская")</t>
  </si>
  <si>
    <t>нет</t>
  </si>
  <si>
    <t>ЧЩ-144</t>
  </si>
  <si>
    <t>ЧЩ-145</t>
  </si>
  <si>
    <t>ЧЩ-146</t>
  </si>
  <si>
    <t>ЧЩ-147</t>
  </si>
  <si>
    <t>ЧЩ-148</t>
  </si>
  <si>
    <t>ЧЩ-149</t>
  </si>
  <si>
    <t>ЧЩ-150</t>
  </si>
  <si>
    <t>ЧЩ-151</t>
  </si>
  <si>
    <t>ЧЩ-152</t>
  </si>
  <si>
    <t>ЧЩ-153</t>
  </si>
  <si>
    <t>ЧЩ-154</t>
  </si>
  <si>
    <t>ЧЩ-155</t>
  </si>
  <si>
    <t>ЧЩ-156</t>
  </si>
  <si>
    <t>ЧЩ-157</t>
  </si>
  <si>
    <t>ЧЩ-158</t>
  </si>
  <si>
    <t>ЧЩ-159</t>
  </si>
  <si>
    <t>ЧЩ-160</t>
  </si>
  <si>
    <t>ЧЩ-161</t>
  </si>
  <si>
    <t>ЧЩ-162</t>
  </si>
  <si>
    <t>ЧЩ-163</t>
  </si>
  <si>
    <t>ЧЩ-164</t>
  </si>
  <si>
    <t>ЧЩ-165</t>
  </si>
  <si>
    <t>ЧЩ-166</t>
  </si>
  <si>
    <t>ЧЩ-167</t>
  </si>
  <si>
    <t>ЧЩ-168</t>
  </si>
  <si>
    <t>ЧЩ-169</t>
  </si>
  <si>
    <t>ЧЩ-170</t>
  </si>
  <si>
    <t>ЧЩ-171</t>
  </si>
  <si>
    <t>ЧЩ-172</t>
  </si>
  <si>
    <t>ЧЩ-173</t>
  </si>
  <si>
    <t>ЧЩ-174</t>
  </si>
  <si>
    <t>ЧЩ-175</t>
  </si>
  <si>
    <t>ЧЩ-176</t>
  </si>
  <si>
    <t>ЧЩ-177</t>
  </si>
  <si>
    <t>ЧЩ-178</t>
  </si>
  <si>
    <t>ЧЩ-179</t>
  </si>
  <si>
    <t>ЧЩ-180</t>
  </si>
  <si>
    <t>ЧЩ-181</t>
  </si>
  <si>
    <t>ЧЩ-182</t>
  </si>
  <si>
    <t>ЧЩ-183</t>
  </si>
  <si>
    <t>ЧЩ-184</t>
  </si>
  <si>
    <t>ЧЩ-185</t>
  </si>
  <si>
    <t>ЧЩ-186</t>
  </si>
  <si>
    <t>ЧЩ-187</t>
  </si>
  <si>
    <t>ЧЩ-188</t>
  </si>
  <si>
    <t>ЧЩ-189</t>
  </si>
  <si>
    <t>ЧЩ-190</t>
  </si>
  <si>
    <t>ЧЩ-191</t>
  </si>
  <si>
    <t>ЧЩ-192</t>
  </si>
  <si>
    <t>ЧЩ-193</t>
  </si>
  <si>
    <t>ЧЩ-194</t>
  </si>
  <si>
    <t>ЧЩ-195</t>
  </si>
  <si>
    <t>ЧЩ-196</t>
  </si>
  <si>
    <t>ЧЩ-197</t>
  </si>
  <si>
    <t>ЧЩ-198</t>
  </si>
  <si>
    <t>ЧЩ-199</t>
  </si>
  <si>
    <t>ЧЩ-200</t>
  </si>
  <si>
    <t>ЧЩ-201</t>
  </si>
  <si>
    <t>ЧЩ-202</t>
  </si>
  <si>
    <t>ЧЩ-203</t>
  </si>
  <si>
    <t>ЧЩ-204</t>
  </si>
  <si>
    <t>ЧЩ-205</t>
  </si>
  <si>
    <t>ЧЩ-206</t>
  </si>
  <si>
    <t>ЧЩ-207</t>
  </si>
  <si>
    <t>ЧЩ-208</t>
  </si>
  <si>
    <t>ЧЩ-209</t>
  </si>
  <si>
    <t>ЧЩ-210</t>
  </si>
  <si>
    <t>ЧЩ-211</t>
  </si>
  <si>
    <t>ЧЩ-212</t>
  </si>
  <si>
    <t>ЧЩ-213</t>
  </si>
  <si>
    <t>ЧЩ-214</t>
  </si>
  <si>
    <t>ЧЩ-215</t>
  </si>
  <si>
    <t>ЧЩ-216</t>
  </si>
  <si>
    <t>ЧЩ-217</t>
  </si>
  <si>
    <t>ЧЩ-218</t>
  </si>
  <si>
    <t>ЧЩ-219</t>
  </si>
  <si>
    <t>ЧЩ-220</t>
  </si>
  <si>
    <t>ЧЩ-221</t>
  </si>
  <si>
    <t>ЧЩ-222</t>
  </si>
  <si>
    <t>ЧЩ-223</t>
  </si>
  <si>
    <t>ЧЩ-224</t>
  </si>
  <si>
    <t>ЧЩ-225</t>
  </si>
  <si>
    <t>ЧЩ-226</t>
  </si>
  <si>
    <t>ЧЩ-227</t>
  </si>
  <si>
    <t>ЧЩ-228</t>
  </si>
  <si>
    <t>ЧЩ-229</t>
  </si>
  <si>
    <t>ЧЩ-230</t>
  </si>
  <si>
    <t>ЧЩ-231</t>
  </si>
  <si>
    <t>ЧЩ-232</t>
  </si>
  <si>
    <t>ЧЩ-233</t>
  </si>
  <si>
    <t>ЧЩ-234</t>
  </si>
  <si>
    <t>ЧЩ-235</t>
  </si>
  <si>
    <t>ЧЩ-236</t>
  </si>
  <si>
    <t>ЧЩ-237</t>
  </si>
  <si>
    <t>ЧЩ-238</t>
  </si>
  <si>
    <t>ЧЩ-239</t>
  </si>
  <si>
    <t>ЧЩ-240</t>
  </si>
  <si>
    <t>ЧЩ-241</t>
  </si>
  <si>
    <t>ЧЩ-242</t>
  </si>
  <si>
    <t>ЧЩ-243</t>
  </si>
  <si>
    <t>ЧЩ-244</t>
  </si>
  <si>
    <t>ЧЩ-245</t>
  </si>
  <si>
    <t>ЧЩ-246</t>
  </si>
  <si>
    <t>ЧЩ-247</t>
  </si>
  <si>
    <t>ЧЩ-248</t>
  </si>
  <si>
    <t>ЧЩ-249</t>
  </si>
  <si>
    <t>ЧЩ-250</t>
  </si>
  <si>
    <t>ЧЩ-251</t>
  </si>
  <si>
    <t>ЧЩ-252</t>
  </si>
  <si>
    <t>ЧЩ-253</t>
  </si>
  <si>
    <t>ЧЩ-254</t>
  </si>
  <si>
    <t>ЧЩ-255</t>
  </si>
  <si>
    <t>ЧЩ-256</t>
  </si>
  <si>
    <t>ЧЩ-257</t>
  </si>
  <si>
    <t>ЧЩ-258</t>
  </si>
  <si>
    <t>ЧЩ-259</t>
  </si>
  <si>
    <t>ЧЩ-260</t>
  </si>
  <si>
    <t>ЧЩ-261</t>
  </si>
  <si>
    <t>ЧЩ-262</t>
  </si>
  <si>
    <t>ЧЩ-263</t>
  </si>
  <si>
    <t>ЧЩ-264</t>
  </si>
  <si>
    <t>ЧЩ-265</t>
  </si>
  <si>
    <t>ЧЩ-266</t>
  </si>
  <si>
    <t>ЧЩ-267</t>
  </si>
  <si>
    <t>ЧЩ-268</t>
  </si>
  <si>
    <t>ЧЩ-269</t>
  </si>
  <si>
    <t>ЧЩ-270</t>
  </si>
  <si>
    <t>ЧЩ-271</t>
  </si>
  <si>
    <t>ЧЩ-272</t>
  </si>
  <si>
    <t>ЧЩ-273</t>
  </si>
  <si>
    <t>ЧЩ-274</t>
  </si>
  <si>
    <t>ЧЩ-275</t>
  </si>
  <si>
    <t>ЧЩ-276</t>
  </si>
  <si>
    <t>ЧЩ-277</t>
  </si>
  <si>
    <t>ЧЩ-278</t>
  </si>
  <si>
    <t>ЧЩ-279</t>
  </si>
  <si>
    <t>ЧЩ-280</t>
  </si>
  <si>
    <t>ЧЩ-281</t>
  </si>
  <si>
    <t>ЧЩ-282</t>
  </si>
  <si>
    <t>ЧЩ-283</t>
  </si>
  <si>
    <t>ЧЩ-284</t>
  </si>
  <si>
    <t>ЧЩ-285</t>
  </si>
  <si>
    <t>ЧЩ-286</t>
  </si>
  <si>
    <t>ЧЩ-287</t>
  </si>
  <si>
    <t>ЧЩ-288</t>
  </si>
  <si>
    <t>ЧЩ-289</t>
  </si>
  <si>
    <t>ЧЩ-290</t>
  </si>
  <si>
    <t>ЧЩ-291</t>
  </si>
  <si>
    <t>ЧЩ-292</t>
  </si>
  <si>
    <t>ЧЩ-293</t>
  </si>
  <si>
    <t>ЧЩ-294</t>
  </si>
  <si>
    <t>ЧЩ-295</t>
  </si>
  <si>
    <t>ЧЩ-296</t>
  </si>
  <si>
    <t>ЧЩ-297</t>
  </si>
  <si>
    <t>ЧЩ-298</t>
  </si>
  <si>
    <t>ЧЩ-299</t>
  </si>
  <si>
    <t>ЧЩ-300</t>
  </si>
  <si>
    <t>ЧЩ-301</t>
  </si>
  <si>
    <t>ЧЩ-302</t>
  </si>
  <si>
    <t>ЧЩ-303</t>
  </si>
  <si>
    <t>ЧЩ-304</t>
  </si>
  <si>
    <t>ЧЩ-305</t>
  </si>
  <si>
    <t>ЧЩ-306</t>
  </si>
  <si>
    <t>ЧЩ-307</t>
  </si>
  <si>
    <t>ЧЩ-308</t>
  </si>
  <si>
    <t>ЧЩ-309</t>
  </si>
  <si>
    <t>ЧЩ-310</t>
  </si>
  <si>
    <t>ЧЩ-311</t>
  </si>
  <si>
    <t>ЧЩ-312</t>
  </si>
  <si>
    <t>ЧЩ-313</t>
  </si>
  <si>
    <t>ЧЩ-314</t>
  </si>
  <si>
    <t>ЧЩ-315</t>
  </si>
  <si>
    <t>ЧЩ-316</t>
  </si>
  <si>
    <t>ЧЩ-317</t>
  </si>
  <si>
    <t>ЧЩ-318</t>
  </si>
  <si>
    <t>ЧЩ-319</t>
  </si>
  <si>
    <t>ЧЩ-320</t>
  </si>
  <si>
    <t>ЧЩ-321</t>
  </si>
  <si>
    <t>ЧЩ-322</t>
  </si>
  <si>
    <t>ЧЩ-323</t>
  </si>
  <si>
    <t>ЧЩ-324</t>
  </si>
  <si>
    <t>ЧЩ-325</t>
  </si>
  <si>
    <t>ЧЩ-326</t>
  </si>
  <si>
    <t>ЧЩ-327</t>
  </si>
  <si>
    <t>ЧЩ-328</t>
  </si>
  <si>
    <t>ЧЩ-329</t>
  </si>
  <si>
    <t>ЧЩ-330</t>
  </si>
  <si>
    <t>ЧЩ-331</t>
  </si>
  <si>
    <t>ЧЩ-332</t>
  </si>
  <si>
    <t>ЧЩ-333</t>
  </si>
  <si>
    <t>ЧЩ-334</t>
  </si>
  <si>
    <t>ЧЩ-335</t>
  </si>
  <si>
    <t>ЧЩ-336</t>
  </si>
  <si>
    <t>ЧЩ-337</t>
  </si>
  <si>
    <t>ЧЩ-338</t>
  </si>
  <si>
    <t>ЧЩ-339</t>
  </si>
  <si>
    <t>ЧЩ-340</t>
  </si>
  <si>
    <t>ЧЩ-341</t>
  </si>
  <si>
    <t>ЧЩ-342</t>
  </si>
  <si>
    <t>ЧЩ-343</t>
  </si>
  <si>
    <t>ЧЩ-344</t>
  </si>
  <si>
    <t>ЧЩ-345</t>
  </si>
  <si>
    <t>ЧЩ-346</t>
  </si>
  <si>
    <t>ЧЩ-347</t>
  </si>
  <si>
    <t>ЧЩ-348</t>
  </si>
  <si>
    <t>ЧЩ-349</t>
  </si>
  <si>
    <t>ЧЩ-350</t>
  </si>
  <si>
    <t>ЧЩ-351</t>
  </si>
  <si>
    <t>ЧЩ-352</t>
  </si>
  <si>
    <t>ЧЩ-353</t>
  </si>
  <si>
    <t>ЧЩ-354</t>
  </si>
  <si>
    <t>ЧЩ-355</t>
  </si>
  <si>
    <t>ЧЩ-356</t>
  </si>
  <si>
    <t>ЧЩ-357</t>
  </si>
  <si>
    <t>ЧЩ-358</t>
  </si>
  <si>
    <t>ЧЩ-359</t>
  </si>
  <si>
    <t>ЧЩ-360</t>
  </si>
  <si>
    <t>ЧЩ-361</t>
  </si>
  <si>
    <t>ЧЩ-362</t>
  </si>
  <si>
    <t>ЧЩ-363</t>
  </si>
  <si>
    <t>ЧЩ-364</t>
  </si>
  <si>
    <t>ЧЩ-365</t>
  </si>
  <si>
    <t>ЧЩ-366</t>
  </si>
  <si>
    <t>ЧЩ-367</t>
  </si>
  <si>
    <t>ЧЩ-368</t>
  </si>
  <si>
    <t>ЧЩ-369</t>
  </si>
  <si>
    <t>ЧЩ-370</t>
  </si>
  <si>
    <t>ЧЩ-371</t>
  </si>
  <si>
    <t>ЧЩ-372</t>
  </si>
  <si>
    <t>ЧЩ-373</t>
  </si>
  <si>
    <t>ЧЩ-374</t>
  </si>
  <si>
    <t>ЧЩ-375</t>
  </si>
  <si>
    <t>ЧЩ-376</t>
  </si>
  <si>
    <t>ЧЩ-377</t>
  </si>
  <si>
    <t>ЧЩ-378</t>
  </si>
  <si>
    <t>ЧЩ-379</t>
  </si>
  <si>
    <t>ЧЩ-380</t>
  </si>
  <si>
    <t>ЧЩ-381</t>
  </si>
  <si>
    <t>ЧЩ-382</t>
  </si>
  <si>
    <t>ЧЩ-383</t>
  </si>
  <si>
    <t>ЧЩ-384</t>
  </si>
  <si>
    <t>ЧЩ-385</t>
  </si>
  <si>
    <t>ЧЩ-386</t>
  </si>
  <si>
    <t>ЧЩ-387</t>
  </si>
  <si>
    <t>ЧЩ-388</t>
  </si>
  <si>
    <t>ЧЩ-389</t>
  </si>
  <si>
    <t>ЧЩ-390</t>
  </si>
  <si>
    <t>ЧЩ-391</t>
  </si>
  <si>
    <t>ЧЩ-392</t>
  </si>
  <si>
    <t>ЧЩ-393</t>
  </si>
  <si>
    <t>ЧЩ-394</t>
  </si>
  <si>
    <t>ЧЩ-395</t>
  </si>
  <si>
    <t>ЧЩ-396</t>
  </si>
  <si>
    <t>ЧЩ-397</t>
  </si>
  <si>
    <t>ЧЩ-398</t>
  </si>
  <si>
    <t>ЧЩ-399</t>
  </si>
  <si>
    <t>ЧЩ-400</t>
  </si>
  <si>
    <t>ЧЩ-401</t>
  </si>
  <si>
    <t>ЧЩ-402</t>
  </si>
  <si>
    <t>ЧЩ-403</t>
  </si>
  <si>
    <t>ЧЩ-404</t>
  </si>
  <si>
    <t>ЧЩ-405</t>
  </si>
  <si>
    <t>ЧЩ-406</t>
  </si>
  <si>
    <t>ЧЩ-407</t>
  </si>
  <si>
    <t>ЧЩ-408</t>
  </si>
  <si>
    <t>ЧЩ-409</t>
  </si>
  <si>
    <t>ЧЩ-410</t>
  </si>
  <si>
    <t>ЧЩ-411</t>
  </si>
  <si>
    <t>ЧЩ-412</t>
  </si>
  <si>
    <t>ЧЩ-413</t>
  </si>
  <si>
    <t>ЧЩ-414</t>
  </si>
  <si>
    <t>ЧЩ-415</t>
  </si>
  <si>
    <t>ЧЩ-416</t>
  </si>
  <si>
    <t>ЧЩ-417</t>
  </si>
  <si>
    <t>ЧЩ-418</t>
  </si>
  <si>
    <t>ЧЩ-419</t>
  </si>
  <si>
    <t>ЧЩ-420</t>
  </si>
  <si>
    <t>ЧЩ-421</t>
  </si>
  <si>
    <t>ЧЩ-422</t>
  </si>
  <si>
    <t>ЧЩ-423</t>
  </si>
  <si>
    <t>ЧЩ-424</t>
  </si>
  <si>
    <t>ЧЩ-425</t>
  </si>
  <si>
    <t>ЧЩ-426</t>
  </si>
  <si>
    <t>ЧЩ-427</t>
  </si>
  <si>
    <t>ЧЩ-428</t>
  </si>
  <si>
    <t>ЧЩ-429</t>
  </si>
  <si>
    <t>ЧЩ-430</t>
  </si>
  <si>
    <t>б-р Эгерский, 8 (ост. Л. Комсомола)</t>
  </si>
  <si>
    <t>47.280705</t>
  </si>
  <si>
    <t>56.105731</t>
  </si>
  <si>
    <t>56.087529</t>
  </si>
  <si>
    <t>47.278064</t>
  </si>
  <si>
    <t>бульвар Эгерский / улица Хевешская</t>
  </si>
  <si>
    <t>56.109200</t>
  </si>
  <si>
    <t>47.277696</t>
  </si>
  <si>
    <t>Калининский мост (из центра)</t>
  </si>
  <si>
    <t>Марпосадское шоссе (Н-авто)</t>
  </si>
  <si>
    <t>Марпосадское шоссе (Привосточная)</t>
  </si>
  <si>
    <t>Марпосадское шоссе (УММ)</t>
  </si>
  <si>
    <t>Марпосадское шоссе (Эверест)</t>
  </si>
  <si>
    <t>Марпосадское шоссе, Гремячево, напротив д. 28</t>
  </si>
  <si>
    <t>Марпосадское шоссе, напротив д. 1В (ост. Хозяйственный пр-д)</t>
  </si>
  <si>
    <t>56.126112</t>
  </si>
  <si>
    <t>47.354268</t>
  </si>
  <si>
    <t>пересечение пр-та Московского и пр-та М. Горького</t>
  </si>
  <si>
    <t>пр. 9-ой Пятилетки (Смак)</t>
  </si>
  <si>
    <t>пр. И. Яковлева (ботанический сад)</t>
  </si>
  <si>
    <t>пр. И. Яковлева, 2 (МТВ-Центр)</t>
  </si>
  <si>
    <t>пр. Ленина, 56 (ул. Привокзальная)</t>
  </si>
  <si>
    <t>пр. М. Горького (Кооперативный институт)</t>
  </si>
  <si>
    <t>56.149297</t>
  </si>
  <si>
    <t>47.183924</t>
  </si>
  <si>
    <t>пр. М. Горького, 26</t>
  </si>
  <si>
    <t>56.149491</t>
  </si>
  <si>
    <t>47.180830</t>
  </si>
  <si>
    <t>пр. М. Горького, ТЦ Меридиан, в районе д. 40Б</t>
  </si>
  <si>
    <t>56.145052</t>
  </si>
  <si>
    <t>47.203517</t>
  </si>
  <si>
    <t>пр. Мира (перес. с ул. Валькевича)</t>
  </si>
  <si>
    <t>пр. Мира, 33 (кольцо И.Яковлева)</t>
  </si>
  <si>
    <t>56.105882</t>
  </si>
  <si>
    <t>47.264472</t>
  </si>
  <si>
    <t>пр. Мира, 37 (Сбербанк)</t>
  </si>
  <si>
    <t>пр. Мира/ул. Валькевича, в районе д. 40</t>
  </si>
  <si>
    <t>56.122103</t>
  </si>
  <si>
    <t>47.277561</t>
  </si>
  <si>
    <t>пр. Московский (ост. Афанасьева)</t>
  </si>
  <si>
    <t>пр. Московский, 42/1 (ост. БСМП)</t>
  </si>
  <si>
    <t>пр. Никольского, в районе д. 49 (кольцо Роща)</t>
  </si>
  <si>
    <t>пр. Тракторостроителей (ГМ Лента)</t>
  </si>
  <si>
    <t>56.108984</t>
  </si>
  <si>
    <t>47.330256</t>
  </si>
  <si>
    <t>пр. Тракторостроителей (ТЦ Акварель)</t>
  </si>
  <si>
    <t>пр. Тракторостроителей, 95 (МКР Солнечный)</t>
  </si>
  <si>
    <t>пр. Тракторостроителей/ул. Пролетарская (в районе д. 21/22)</t>
  </si>
  <si>
    <t>пр. Тракторостроителей/ул. Пролетарская, в районе д. 35Б</t>
  </si>
  <si>
    <t>56.098130</t>
  </si>
  <si>
    <t>47.303935</t>
  </si>
  <si>
    <t>Президентский бульвар (Хлебозавод)</t>
  </si>
  <si>
    <t>56.121060</t>
  </si>
  <si>
    <t>47.250647</t>
  </si>
  <si>
    <t>Президентский бульвар, (напротив ТК «центральный») Гагарина, 1</t>
  </si>
  <si>
    <t>56.123008</t>
  </si>
  <si>
    <t>47.249284</t>
  </si>
  <si>
    <t>проезд Машиностроителей, 7</t>
  </si>
  <si>
    <t>56.119007</t>
  </si>
  <si>
    <t>47.303998</t>
  </si>
  <si>
    <t>проспект И. Яковлева/улица Ленинского Комсомола, в районе д. 1, ТЦ МТВ центр, на светофоре</t>
  </si>
  <si>
    <t>56.102063</t>
  </si>
  <si>
    <t>47.265558</t>
  </si>
  <si>
    <t>проспект И.Я. Яковлева, 4 Б (Гранд - Сити)</t>
  </si>
  <si>
    <t>56.101976</t>
  </si>
  <si>
    <t>47.265883</t>
  </si>
  <si>
    <t>пр-т И. Яковлева, 11 (АЗС «Татнефть»)</t>
  </si>
  <si>
    <t>56.106389</t>
  </si>
  <si>
    <t>47.259864</t>
  </si>
  <si>
    <t>пр-т И. Яковлева, 2 («Дом печати»)</t>
  </si>
  <si>
    <t>пр-т И. Яковлева, 27 (кольцо «Ромашка»)</t>
  </si>
  <si>
    <t>56.094585</t>
  </si>
  <si>
    <t>47.264661</t>
  </si>
  <si>
    <t>пр-т М. Горького, 10 (Институт образования)</t>
  </si>
  <si>
    <t>56.149742</t>
  </si>
  <si>
    <t>47.197314</t>
  </si>
  <si>
    <t>пр-т М. Горького, 4/с ул В. Соколова (около маг. Ралли)</t>
  </si>
  <si>
    <t>пр-т М. Горького, 40 (ост. «парк культуры»)</t>
  </si>
  <si>
    <t>56.149351</t>
  </si>
  <si>
    <t>47.170428</t>
  </si>
  <si>
    <t>пр-т Максима Горького, Элара</t>
  </si>
  <si>
    <t>56.142866</t>
  </si>
  <si>
    <t>47.202826</t>
  </si>
  <si>
    <t>пр-т Мира (Автовокзал, в районе дома № 78)</t>
  </si>
  <si>
    <t>пр-т Мира Арго, в районе дома № 94</t>
  </si>
  <si>
    <t>56.108071</t>
  </si>
  <si>
    <t>47.264769</t>
  </si>
  <si>
    <t>пр-т Мира, 26 (ост. Агрегатный завод)</t>
  </si>
  <si>
    <t>пр-т Мира, 82 (Перекрёсток)</t>
  </si>
  <si>
    <t>56.110871</t>
  </si>
  <si>
    <t>47.267482</t>
  </si>
  <si>
    <t>пр-т Московский, 31 («Новинка»)</t>
  </si>
  <si>
    <t>56.143308</t>
  </si>
  <si>
    <t>47.208606</t>
  </si>
  <si>
    <t>пр-т Московский,40 (рынок Северный)</t>
  </si>
  <si>
    <t>56.143559</t>
  </si>
  <si>
    <t>47.204447</t>
  </si>
  <si>
    <t>пр-т Никольского (кольцо Гражданская, 1)</t>
  </si>
  <si>
    <t>пр-т Никольского, 2 (в районе Протопопиха)</t>
  </si>
  <si>
    <t>пр-т Тракторостроителей (в районе д. 63/21)</t>
  </si>
  <si>
    <t>56.105084</t>
  </si>
  <si>
    <t>47.316000</t>
  </si>
  <si>
    <t>пр-т Тракторостроителей, 107 (завод силовых агрегатов)</t>
  </si>
  <si>
    <t>пр-т Тракторостроителей, 12</t>
  </si>
  <si>
    <t>56.098175</t>
  </si>
  <si>
    <t>47.296964</t>
  </si>
  <si>
    <t>пр-т Тракторостроителей, 35/19 (напротив ост. Больничный комплекс)</t>
  </si>
  <si>
    <t>пр-т Тракторостроителей, 45</t>
  </si>
  <si>
    <t>Солнечный бульвар (ост. Бульвар зодчего Петра Егорова)</t>
  </si>
  <si>
    <t>ул Винокурова, 51 (Сбербанк)</t>
  </si>
  <si>
    <t>56.139918</t>
  </si>
  <si>
    <t>47.247728</t>
  </si>
  <si>
    <t>ул.  Советская, в р-не ост. «Школа № 19»</t>
  </si>
  <si>
    <t>56.118947</t>
  </si>
  <si>
    <t>47.464294</t>
  </si>
  <si>
    <t>ул. 10 Пятилетки, 35 (в районе Турист)</t>
  </si>
  <si>
    <t>56.108919</t>
  </si>
  <si>
    <t>47.456164</t>
  </si>
  <si>
    <t>ул. 10й Пятилетки, в р-не ж.д. № 37</t>
  </si>
  <si>
    <t>ул. 10й Пятилетки, в р-не ж.д. № 64 (маг. Турист)</t>
  </si>
  <si>
    <t xml:space="preserve"> ул. 10й Пятилетки, в р-не ост. Турист (нечет. Сторона)</t>
  </si>
  <si>
    <t>ул. 10й Пятилетки, напротив фабрики «Пике»</t>
  </si>
  <si>
    <t>ул. 10й Пятилетки, пересечение с ул. Первомайская</t>
  </si>
  <si>
    <t>ул. А. Крылова (транспортное кольцо)</t>
  </si>
  <si>
    <t>ул. А. Крылова, 2 (ост. «залив»)</t>
  </si>
  <si>
    <t>56.129303</t>
  </si>
  <si>
    <t>47.217706</t>
  </si>
  <si>
    <t>Ул. Винокурова (г-т Эссен)</t>
  </si>
  <si>
    <t>ул. Винокурова, в районе дома №29</t>
  </si>
  <si>
    <t>ул. Винокурова, в районе дома №29 (2)</t>
  </si>
  <si>
    <t>ул. Винокурова, в районе дома №58</t>
  </si>
  <si>
    <t>ул. Винокурова, в районе кафе «Бархан», дом №82</t>
  </si>
  <si>
    <t>ул. Винокурова, в районе рынка «Новочебоксарский»</t>
  </si>
  <si>
    <t>56.113834</t>
  </si>
  <si>
    <t>47.459489</t>
  </si>
  <si>
    <t>ул. Винокурова, в районе ТЦ «Олимп» (ближе к памятнику Семенову)</t>
  </si>
  <si>
    <t>56.144393</t>
  </si>
  <si>
    <t>47.167523</t>
  </si>
  <si>
    <t>ул. Винокурова, напротив дома №64</t>
  </si>
  <si>
    <t>ул. Винокурова, напротив рынка «Новочебоксарский»</t>
  </si>
  <si>
    <t>ул. Винокурова, напротив рынка Новочебоксарский 2</t>
  </si>
  <si>
    <t>ул. Винокурова, пересечение с ул. Воинов-Интернационалистов</t>
  </si>
  <si>
    <t>ул. Винокурова, ТД Валдай</t>
  </si>
  <si>
    <t>ул. Винокурова/ пересечение с ул. Строителей</t>
  </si>
  <si>
    <t>ул. Воинов-Интернационалистов, напротив дома №11</t>
  </si>
  <si>
    <t>56.114340</t>
  </si>
  <si>
    <t>47.440866</t>
  </si>
  <si>
    <t>ул. Воинов-Интернационалистов, напротив дома №29</t>
  </si>
  <si>
    <t>ул. Восточная, в районе микрорайона «Светлый»</t>
  </si>
  <si>
    <t>ул. Гагарина (РОСНО)</t>
  </si>
  <si>
    <t>ул. Гагарина, 23 (ост. Спортивная)</t>
  </si>
  <si>
    <t>ул. Гагарина, 34</t>
  </si>
  <si>
    <t>56.130066</t>
  </si>
  <si>
    <t>47.272081</t>
  </si>
  <si>
    <t>ул. Гагарина, 37 Росинка</t>
  </si>
  <si>
    <t>56.131857</t>
  </si>
  <si>
    <t>47.271093</t>
  </si>
  <si>
    <t>ул. Гагарина, 51  Стадион Спартак</t>
  </si>
  <si>
    <t>ул. Гражданская (д. № 101)</t>
  </si>
  <si>
    <t>56.117160</t>
  </si>
  <si>
    <t>47.193443</t>
  </si>
  <si>
    <t>ул. Гражданская / ул. Эльменя</t>
  </si>
  <si>
    <t>ул. Гражданская, 109</t>
  </si>
  <si>
    <t>56.115635</t>
  </si>
  <si>
    <t>47.190909</t>
  </si>
  <si>
    <t>ул. Гражданская, 40 А (транспортное кольцо)</t>
  </si>
  <si>
    <t>56.127201</t>
  </si>
  <si>
    <t>47.211166</t>
  </si>
  <si>
    <t>ул. Гражданская, 48 (маг. Пятерочка)</t>
  </si>
  <si>
    <t>56.125335</t>
  </si>
  <si>
    <t>47.206836</t>
  </si>
  <si>
    <t>ул. Гражданская, 56 (ост. Яноушека)</t>
  </si>
  <si>
    <t>56.122359</t>
  </si>
  <si>
    <t>47.200000</t>
  </si>
  <si>
    <t>ул. Гражданская, д. 62 к. 1</t>
  </si>
  <si>
    <t>56.118746</t>
  </si>
  <si>
    <t>47.193991</t>
  </si>
  <si>
    <t>ул. Гузовского (Новое село)</t>
  </si>
  <si>
    <t>ул. Гузовского, 14</t>
  </si>
  <si>
    <t>56.142616</t>
  </si>
  <si>
    <t>47.186768</t>
  </si>
  <si>
    <t>ул. Гузовского, кольцо (Роща)</t>
  </si>
  <si>
    <t>ул. Калинина (ост. Энергозапчасть)</t>
  </si>
  <si>
    <t>ул. Калинина, 52 (мост)</t>
  </si>
  <si>
    <t>56.141147</t>
  </si>
  <si>
    <t>47.261167</t>
  </si>
  <si>
    <t>ул. Калинина, Мега Молл</t>
  </si>
  <si>
    <t>56.137444</t>
  </si>
  <si>
    <t>47.277639</t>
  </si>
  <si>
    <t>ул. Лен. Комсомола, 66 (46 школа)</t>
  </si>
  <si>
    <t>ул. Ленинского Комсомола, 19 (АЗС «Татнефть»)</t>
  </si>
  <si>
    <t>56.109727</t>
  </si>
  <si>
    <t>47.291700</t>
  </si>
  <si>
    <t>ул. Ленинского Комсомола, 25 (ТД «Звездный»)</t>
  </si>
  <si>
    <t>56.108246</t>
  </si>
  <si>
    <t>47.287550</t>
  </si>
  <si>
    <t>ул. М. Павлова (Дом ветеранов)</t>
  </si>
  <si>
    <t>ул. М. Павлова, 1 (школа N 48)</t>
  </si>
  <si>
    <t>ул. М. Павлова, 48/2</t>
  </si>
  <si>
    <t>ул. Николаева, в районе д.5 (Дом радио)</t>
  </si>
  <si>
    <t>ул. Пирогова (МКР Радужный)</t>
  </si>
  <si>
    <t>ул. Привокзальная, 3 (Автовокзал)</t>
  </si>
  <si>
    <t>56.110741</t>
  </si>
  <si>
    <t>47.261418</t>
  </si>
  <si>
    <t>ул. Привокзальная, 6 (ж/д вокзал)</t>
  </si>
  <si>
    <t>56.114174</t>
  </si>
  <si>
    <t>47.263475</t>
  </si>
  <si>
    <t>ул. Советская (въезд в город)</t>
  </si>
  <si>
    <t>ул. Советская, в районе дома №21</t>
  </si>
  <si>
    <t>56.147059</t>
  </si>
  <si>
    <t>47.249659</t>
  </si>
  <si>
    <t>ул. Советская, в районе дома №33</t>
  </si>
  <si>
    <t>ул. Советская, в районе Дома Правосудия</t>
  </si>
  <si>
    <t>ул. Советская, в р-не ж.д. №33</t>
  </si>
  <si>
    <t>ул. Советская, на въезде в город с левой стороны, не доезжая транспортного кольца</t>
  </si>
  <si>
    <t>ул. Советская, на въезде в город с правой стороны, пересечение с ул.10й Пятилетки</t>
  </si>
  <si>
    <t>ул. Советская, на въезде в город справа, не доезжая транспортного кольца</t>
  </si>
  <si>
    <t>ул. Советская, на въезде в город, не доезжая транспортного кольца</t>
  </si>
  <si>
    <t>ул. Советская, напротив дома №77</t>
  </si>
  <si>
    <t>ул. Советская, пересечение с ул. Воинов-Интернационалистов</t>
  </si>
  <si>
    <t>ул. Советская, пересечение с ул. Пионерская</t>
  </si>
  <si>
    <t>ул. Университетская (Северная клиника)</t>
  </si>
  <si>
    <t>ул. Университетская (ТЦ Питер)</t>
  </si>
  <si>
    <t>ул. Университетская, 13 (Северная клиника)</t>
  </si>
  <si>
    <t>56.141578</t>
  </si>
  <si>
    <t>47.166062</t>
  </si>
  <si>
    <t>ул. Университетская, 28 (Бульвар Юности)</t>
  </si>
  <si>
    <t>ул. Университетская, 32 (ТД «Питер»)</t>
  </si>
  <si>
    <t>ул. Университетская, 38 ЧГУ (ЖК Алиса)</t>
  </si>
  <si>
    <t>56.132404</t>
  </si>
  <si>
    <t>47.162487</t>
  </si>
  <si>
    <t>ул. Университетская, 7 «Акатуй»</t>
  </si>
  <si>
    <t>ул. Университетская, 8 (напротив остановки ул. Ахазова)</t>
  </si>
  <si>
    <t>56.146242</t>
  </si>
  <si>
    <t>47.168173</t>
  </si>
  <si>
    <t>ул. Университетская, д. 51 («Мир обуви»)</t>
  </si>
  <si>
    <t>56.130547</t>
  </si>
  <si>
    <t>47.173365</t>
  </si>
  <si>
    <t>ул. Университетская, д. 20 к. 1</t>
  </si>
  <si>
    <t>56.144472</t>
  </si>
  <si>
    <t>47.167463</t>
  </si>
  <si>
    <t>ул. Университетская, около д. 47, ТД Европа</t>
  </si>
  <si>
    <t>56.147763</t>
  </si>
  <si>
    <t>47.170153</t>
  </si>
  <si>
    <t>ул. Чернышевского, 5</t>
  </si>
  <si>
    <t>ул. Энтузиастов (18 школа)</t>
  </si>
  <si>
    <t>56.124700</t>
  </si>
  <si>
    <t>47.192759</t>
  </si>
  <si>
    <t>ул. Энтузиастов (ост.Кошевого)</t>
  </si>
  <si>
    <t>ул. Энтузиастов, 36 ДК Салют</t>
  </si>
  <si>
    <t>56.117988</t>
  </si>
  <si>
    <t>47.181702</t>
  </si>
  <si>
    <t>ул. Энтузиастов, в районе д. 1</t>
  </si>
  <si>
    <t>ул. Энтузиастов, д. 28 (Институт культуры)</t>
  </si>
  <si>
    <t>56.120804</t>
  </si>
  <si>
    <t>47.186229</t>
  </si>
  <si>
    <t>ул.Советская, в районе дома №44</t>
  </si>
  <si>
    <t>ул.Советская, в районе дома №77</t>
  </si>
  <si>
    <t>ул.Советская, остановка «Дом Правосудия»</t>
  </si>
  <si>
    <t>улица Ленинского Комсомола/проезд Машиностроителей (напротив д. 66)</t>
  </si>
  <si>
    <t>56.118049</t>
  </si>
  <si>
    <t>47.301833</t>
  </si>
  <si>
    <t>улица Фучика (Гагаринский мост N 40 (Кол. сады)</t>
  </si>
  <si>
    <t>ш. Вурнарское, 7 (кольцо)</t>
  </si>
  <si>
    <t>56.097432</t>
  </si>
  <si>
    <t>47.260601</t>
  </si>
  <si>
    <t>ш. Марпосадское, 13/1 «Дорекс»</t>
  </si>
  <si>
    <t>ш. Марпосадское, 15/2 (Метро)</t>
  </si>
  <si>
    <t>ш. Марпосадское, 30 ( АЗС «ИРБИС»)</t>
  </si>
  <si>
    <t>ш. Марпосадское, 9 («Юрат»)</t>
  </si>
  <si>
    <t>56.128571</t>
  </si>
  <si>
    <t>47.311661</t>
  </si>
  <si>
    <t>ш. Марпосадское, 9 (Юрат) остановка</t>
  </si>
  <si>
    <t>шоссе Марпосадское (в районе д. 5)</t>
  </si>
  <si>
    <t>Эгерский бульвар (ТЦ Шупашкар)</t>
  </si>
  <si>
    <t>56.142361</t>
  </si>
  <si>
    <t>56.131249</t>
  </si>
  <si>
    <t>56.135548</t>
  </si>
  <si>
    <t>56.096192</t>
  </si>
  <si>
    <t>56.124325</t>
  </si>
  <si>
    <t>56.141709</t>
  </si>
  <si>
    <t>56.103894</t>
  </si>
  <si>
    <t>56.112096</t>
  </si>
  <si>
    <t>56.137210</t>
  </si>
  <si>
    <t>56.125937</t>
  </si>
  <si>
    <t>56.104246</t>
  </si>
  <si>
    <t>56.087921</t>
  </si>
  <si>
    <t>56.100678</t>
  </si>
  <si>
    <t>56.139287</t>
  </si>
  <si>
    <t>56.139323</t>
  </si>
  <si>
    <t>56.139324</t>
  </si>
  <si>
    <t>56.139330</t>
  </si>
  <si>
    <t>56.139332</t>
  </si>
  <si>
    <t>56.139333</t>
  </si>
  <si>
    <t>56.139335</t>
  </si>
  <si>
    <t>56.100682934181</t>
  </si>
  <si>
    <t>56.139358</t>
  </si>
  <si>
    <t>56.139363</t>
  </si>
  <si>
    <t>56.139364</t>
  </si>
  <si>
    <t>56.139376</t>
  </si>
  <si>
    <t>56.139379</t>
  </si>
  <si>
    <t>56.139386</t>
  </si>
  <si>
    <t>47.258199</t>
  </si>
  <si>
    <t>47.286395</t>
  </si>
  <si>
    <t>47.163687</t>
  </si>
  <si>
    <t>47.272583</t>
  </si>
  <si>
    <t>47.282111</t>
  </si>
  <si>
    <t>47.165286</t>
  </si>
  <si>
    <t>47.262606</t>
  </si>
  <si>
    <t>47.259861</t>
  </si>
  <si>
    <t>47.166016</t>
  </si>
  <si>
    <t>47.357858</t>
  </si>
  <si>
    <t>47.314202</t>
  </si>
  <si>
    <t>47.267325</t>
  </si>
  <si>
    <t>47.282071</t>
  </si>
  <si>
    <t>47.194323</t>
  </si>
  <si>
    <t>47.163404</t>
  </si>
  <si>
    <t>47.309379</t>
  </si>
  <si>
    <t>47.303015</t>
  </si>
  <si>
    <t>47.263048</t>
  </si>
  <si>
    <t>47.203911</t>
  </si>
  <si>
    <t>47.186054</t>
  </si>
  <si>
    <t>47.300886515344</t>
  </si>
  <si>
    <t>47.277818</t>
  </si>
  <si>
    <t>47.244308</t>
  </si>
  <si>
    <t>47.191688</t>
  </si>
  <si>
    <t>47.258622</t>
  </si>
  <si>
    <t>47.343635</t>
  </si>
  <si>
    <t>47.186286</t>
  </si>
  <si>
    <t>56.106290</t>
  </si>
  <si>
    <t>47.261784</t>
  </si>
  <si>
    <t>Щит 3х6</t>
  </si>
  <si>
    <t>Период, мес.</t>
  </si>
  <si>
    <t>Карта</t>
  </si>
  <si>
    <t>Формат, м.</t>
  </si>
  <si>
    <t>Статика</t>
  </si>
  <si>
    <t>Калининский мост (с центра)</t>
  </si>
  <si>
    <t>ул. Гузовского (маг. Природа)</t>
  </si>
  <si>
    <t>ул. Промышленная, в районе строения №65</t>
  </si>
  <si>
    <t>ул. Промышленная, напротив строения №41_17</t>
  </si>
  <si>
    <t>ЧЩ-431</t>
  </si>
  <si>
    <t>ЧЩ-432</t>
  </si>
  <si>
    <t>ЧЩ-433</t>
  </si>
  <si>
    <t>ЧЩ-434</t>
  </si>
  <si>
    <t>ЧЩ-435</t>
  </si>
  <si>
    <t>ЧЩ-436</t>
  </si>
  <si>
    <t>ЧЩ-437</t>
  </si>
  <si>
    <t>ЧЩ-438</t>
  </si>
  <si>
    <t>ЧЩ-439</t>
  </si>
  <si>
    <t>ЧЩ-440</t>
  </si>
  <si>
    <t>Координаты</t>
  </si>
  <si>
    <t>56.091397, 47.287495</t>
  </si>
  <si>
    <t>56.113402, 47.347691</t>
  </si>
  <si>
    <t>56.113190, 47.328596</t>
  </si>
  <si>
    <t>56.100623, 47.299114</t>
  </si>
  <si>
    <t>56.103612, 47.311610</t>
  </si>
  <si>
    <t>56.101480, 47.302612</t>
  </si>
  <si>
    <t>56.113259, 47.354206</t>
  </si>
  <si>
    <t>56.098645, 47.283460</t>
  </si>
  <si>
    <t>56.128547, 47.273688</t>
  </si>
  <si>
    <t>56.109074, 47.474854</t>
  </si>
  <si>
    <t>56.109046, 47.455822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</si>
</sst>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W4O0JT4HmBlE7g" TargetMode="External"/><Relationship Id="rId299" Type="http://schemas.openxmlformats.org/officeDocument/2006/relationships/hyperlink" Target="https://disk.yandex.ru/i/-divaQKfztsQVA" TargetMode="External"/><Relationship Id="rId21" Type="http://schemas.openxmlformats.org/officeDocument/2006/relationships/hyperlink" Target="https://disk.yandex.ru/i/X_GPzJ1_pr69dw" TargetMode="External"/><Relationship Id="rId63" Type="http://schemas.openxmlformats.org/officeDocument/2006/relationships/hyperlink" Target="https://disk.yandex.ru/i/pGwixc8LRzNHDQ" TargetMode="External"/><Relationship Id="rId159" Type="http://schemas.openxmlformats.org/officeDocument/2006/relationships/hyperlink" Target="https://disk.yandex.ru/i/JbAv5jeWOKKTLg" TargetMode="External"/><Relationship Id="rId324" Type="http://schemas.openxmlformats.org/officeDocument/2006/relationships/hyperlink" Target="https://disk.yandex.ru/i/Zqq3LnAyU7iB3Q" TargetMode="External"/><Relationship Id="rId366" Type="http://schemas.openxmlformats.org/officeDocument/2006/relationships/hyperlink" Target="https://disk.yandex.ru/i/3lD7kNVYvkduNQ" TargetMode="External"/><Relationship Id="rId170" Type="http://schemas.openxmlformats.org/officeDocument/2006/relationships/hyperlink" Target="https://disk.yandex.ru/i/ax8JP_KGQ6AZEg" TargetMode="External"/><Relationship Id="rId226" Type="http://schemas.openxmlformats.org/officeDocument/2006/relationships/hyperlink" Target="https://disk.yandex.ru/i/h_H7xQXJl-EHFg" TargetMode="External"/><Relationship Id="rId433" Type="http://schemas.openxmlformats.org/officeDocument/2006/relationships/hyperlink" Target="https://yandex.ru/maps/-/CDwfITy9" TargetMode="External"/><Relationship Id="rId268" Type="http://schemas.openxmlformats.org/officeDocument/2006/relationships/hyperlink" Target="https://disk.yandex.ru/i/qcxMBU6HyyTDAg" TargetMode="External"/><Relationship Id="rId32" Type="http://schemas.openxmlformats.org/officeDocument/2006/relationships/hyperlink" Target="https://disk.yandex.ru/i/gMefyJtfI_gSlQ" TargetMode="External"/><Relationship Id="rId74" Type="http://schemas.openxmlformats.org/officeDocument/2006/relationships/hyperlink" Target="https://disk.yandex.ru/i/f01mIzfS0eagcw" TargetMode="External"/><Relationship Id="rId128" Type="http://schemas.openxmlformats.org/officeDocument/2006/relationships/hyperlink" Target="https://disk.yandex.ru/i/B31hqif5lTTqgg" TargetMode="External"/><Relationship Id="rId335" Type="http://schemas.openxmlformats.org/officeDocument/2006/relationships/hyperlink" Target="https://disk.yandex.ru/i/3yIqKTwdTmR70g" TargetMode="External"/><Relationship Id="rId377" Type="http://schemas.openxmlformats.org/officeDocument/2006/relationships/hyperlink" Target="https://disk.yandex.ru/i/JUXAK-pzd-_o4w" TargetMode="External"/><Relationship Id="rId5" Type="http://schemas.openxmlformats.org/officeDocument/2006/relationships/hyperlink" Target="https://disk.yandex.ru/i/0Xv1dnVChQragQ" TargetMode="External"/><Relationship Id="rId181" Type="http://schemas.openxmlformats.org/officeDocument/2006/relationships/hyperlink" Target="https://disk.yandex.ru/i/9bDRApPlS9vAIg" TargetMode="External"/><Relationship Id="rId237" Type="http://schemas.openxmlformats.org/officeDocument/2006/relationships/hyperlink" Target="https://disk.yandex.ru/i/1sUAUlZJJrB8YA" TargetMode="External"/><Relationship Id="rId402" Type="http://schemas.openxmlformats.org/officeDocument/2006/relationships/hyperlink" Target="https://disk.yandex.ru/i/YlWrrDOm14BgTw" TargetMode="External"/><Relationship Id="rId279" Type="http://schemas.openxmlformats.org/officeDocument/2006/relationships/hyperlink" Target="https://disk.yandex.ru/i/e40Bu0V-YJQ24A" TargetMode="External"/><Relationship Id="rId444" Type="http://schemas.openxmlformats.org/officeDocument/2006/relationships/hyperlink" Target="https://yandex.ru/maps/-/CDwfQQyK" TargetMode="External"/><Relationship Id="rId43" Type="http://schemas.openxmlformats.org/officeDocument/2006/relationships/hyperlink" Target="https://disk.yandex.ru/i/J7W8JcAUlcd9Jw" TargetMode="External"/><Relationship Id="rId139" Type="http://schemas.openxmlformats.org/officeDocument/2006/relationships/hyperlink" Target="https://disk.yandex.ru/i/N3dabJBkJ4d0TA" TargetMode="External"/><Relationship Id="rId290" Type="http://schemas.openxmlformats.org/officeDocument/2006/relationships/hyperlink" Target="https://disk.yandex.ru/i/GAoXX4XrkJkRoA" TargetMode="External"/><Relationship Id="rId304" Type="http://schemas.openxmlformats.org/officeDocument/2006/relationships/hyperlink" Target="https://disk.yandex.ru/i/QM0H43acrKfSpg" TargetMode="External"/><Relationship Id="rId346" Type="http://schemas.openxmlformats.org/officeDocument/2006/relationships/hyperlink" Target="https://disk.yandex.ru/i/OmT35R-z0KuhlA" TargetMode="External"/><Relationship Id="rId388" Type="http://schemas.openxmlformats.org/officeDocument/2006/relationships/hyperlink" Target="https://disk.yandex.ru/i/dUxPL0X-g0OjHg" TargetMode="External"/><Relationship Id="rId85" Type="http://schemas.openxmlformats.org/officeDocument/2006/relationships/hyperlink" Target="https://disk.yandex.ru/i/zey_hnpUbO3-2Q" TargetMode="External"/><Relationship Id="rId150" Type="http://schemas.openxmlformats.org/officeDocument/2006/relationships/hyperlink" Target="https://disk.yandex.ru/i/oZTWMQXSlBDU6g" TargetMode="External"/><Relationship Id="rId192" Type="http://schemas.openxmlformats.org/officeDocument/2006/relationships/hyperlink" Target="https://disk.yandex.ru/i/7MoJ1eQCTmIloQ" TargetMode="External"/><Relationship Id="rId206" Type="http://schemas.openxmlformats.org/officeDocument/2006/relationships/hyperlink" Target="https://disk.yandex.ru/i/n2zSbAehqzxewg" TargetMode="External"/><Relationship Id="rId413" Type="http://schemas.openxmlformats.org/officeDocument/2006/relationships/hyperlink" Target="https://disk.yandex.ru/i/THTnLhVgLoqcGg" TargetMode="External"/><Relationship Id="rId248" Type="http://schemas.openxmlformats.org/officeDocument/2006/relationships/hyperlink" Target="https://disk.yandex.ru/i/csOsSiCXLUSKEA" TargetMode="External"/><Relationship Id="rId12" Type="http://schemas.openxmlformats.org/officeDocument/2006/relationships/hyperlink" Target="https://disk.yandex.ru/i/KQ5Ksf2-9oWg5Q" TargetMode="External"/><Relationship Id="rId108" Type="http://schemas.openxmlformats.org/officeDocument/2006/relationships/hyperlink" Target="https://disk.yandex.ru/i/3-Qz9bljEtbcXQ" TargetMode="External"/><Relationship Id="rId315" Type="http://schemas.openxmlformats.org/officeDocument/2006/relationships/hyperlink" Target="https://disk.yandex.ru/i/YOPWBB7S46Mu0A" TargetMode="External"/><Relationship Id="rId357" Type="http://schemas.openxmlformats.org/officeDocument/2006/relationships/hyperlink" Target="https://disk.yandex.ru/i/OOmMRdajjoFvDQ" TargetMode="External"/><Relationship Id="rId54" Type="http://schemas.openxmlformats.org/officeDocument/2006/relationships/hyperlink" Target="https://disk.yandex.ru/i/M1HobqvhWupMtQ" TargetMode="External"/><Relationship Id="rId96" Type="http://schemas.openxmlformats.org/officeDocument/2006/relationships/hyperlink" Target="https://disk.yandex.ru/i/HAgMWfropXgjzQ" TargetMode="External"/><Relationship Id="rId161" Type="http://schemas.openxmlformats.org/officeDocument/2006/relationships/hyperlink" Target="https://disk.yandex.ru/i/aiTjVClxlotB_w" TargetMode="External"/><Relationship Id="rId217" Type="http://schemas.openxmlformats.org/officeDocument/2006/relationships/hyperlink" Target="https://disk.yandex.ru/i/3FbZ8hSjLorSDg" TargetMode="External"/><Relationship Id="rId399" Type="http://schemas.openxmlformats.org/officeDocument/2006/relationships/hyperlink" Target="https://disk.yandex.ru/i/OCOc_QTVF7b2bQ" TargetMode="External"/><Relationship Id="rId6" Type="http://schemas.openxmlformats.org/officeDocument/2006/relationships/hyperlink" Target="https://disk.yandex.ru/i/JxoqwIz40_11OQ" TargetMode="External"/><Relationship Id="rId238" Type="http://schemas.openxmlformats.org/officeDocument/2006/relationships/hyperlink" Target="https://disk.yandex.ru/i/n_qiTmgRYDQFHw" TargetMode="External"/><Relationship Id="rId259" Type="http://schemas.openxmlformats.org/officeDocument/2006/relationships/hyperlink" Target="https://disk.yandex.ru/i/xr7E1j5E5AWeGA" TargetMode="External"/><Relationship Id="rId424" Type="http://schemas.openxmlformats.org/officeDocument/2006/relationships/hyperlink" Target="https://disk.yandex.ru/i/f9O8TxrqaSCqbg" TargetMode="External"/><Relationship Id="rId445" Type="http://schemas.openxmlformats.org/officeDocument/2006/relationships/hyperlink" Target="https://yandex.ru/maps/-/CDwfQVLn" TargetMode="External"/><Relationship Id="rId23" Type="http://schemas.openxmlformats.org/officeDocument/2006/relationships/hyperlink" Target="https://disk.yandex.ru/i/UyHsqfWi7kuGYQ" TargetMode="External"/><Relationship Id="rId119" Type="http://schemas.openxmlformats.org/officeDocument/2006/relationships/hyperlink" Target="https://disk.yandex.ru/i/Eyk4UJaVjDDVcw" TargetMode="External"/><Relationship Id="rId270" Type="http://schemas.openxmlformats.org/officeDocument/2006/relationships/hyperlink" Target="https://disk.yandex.ru/i/byyXgvC4UVGeyA" TargetMode="External"/><Relationship Id="rId291" Type="http://schemas.openxmlformats.org/officeDocument/2006/relationships/hyperlink" Target="https://disk.yandex.ru/i/V-zx0C0AHT5u2g" TargetMode="External"/><Relationship Id="rId305" Type="http://schemas.openxmlformats.org/officeDocument/2006/relationships/hyperlink" Target="https://disk.yandex.ru/i/cgKEIpEhs2nNFw" TargetMode="External"/><Relationship Id="rId326" Type="http://schemas.openxmlformats.org/officeDocument/2006/relationships/hyperlink" Target="https://disk.yandex.ru/i/02u_HVqA6LZEzw" TargetMode="External"/><Relationship Id="rId347" Type="http://schemas.openxmlformats.org/officeDocument/2006/relationships/hyperlink" Target="https://disk.yandex.ru/i/-Gs9kQQGj9xFvw" TargetMode="External"/><Relationship Id="rId44" Type="http://schemas.openxmlformats.org/officeDocument/2006/relationships/hyperlink" Target="https://disk.yandex.ru/i/NS30QnGeK7bTeQ" TargetMode="External"/><Relationship Id="rId65" Type="http://schemas.openxmlformats.org/officeDocument/2006/relationships/hyperlink" Target="https://disk.yandex.ru/i/atirAGoANLMHBA" TargetMode="External"/><Relationship Id="rId86" Type="http://schemas.openxmlformats.org/officeDocument/2006/relationships/hyperlink" Target="https://disk.yandex.ru/i/gqzesGUziNZYmA" TargetMode="External"/><Relationship Id="rId130" Type="http://schemas.openxmlformats.org/officeDocument/2006/relationships/hyperlink" Target="https://disk.yandex.ru/i/PKdiBygL1TGdmw" TargetMode="External"/><Relationship Id="rId151" Type="http://schemas.openxmlformats.org/officeDocument/2006/relationships/hyperlink" Target="https://disk.yandex.ru/i/1qj71WrosrybiA" TargetMode="External"/><Relationship Id="rId368" Type="http://schemas.openxmlformats.org/officeDocument/2006/relationships/hyperlink" Target="https://disk.yandex.ru/i/Q3cZ-U8M9_UaRQ" TargetMode="External"/><Relationship Id="rId389" Type="http://schemas.openxmlformats.org/officeDocument/2006/relationships/hyperlink" Target="https://disk.yandex.ru/i/x19qxQcgkiVcww" TargetMode="External"/><Relationship Id="rId172" Type="http://schemas.openxmlformats.org/officeDocument/2006/relationships/hyperlink" Target="https://disk.yandex.ru/i/qtwcL7SbuFUJ1w" TargetMode="External"/><Relationship Id="rId193" Type="http://schemas.openxmlformats.org/officeDocument/2006/relationships/hyperlink" Target="https://disk.yandex.ru/i/TyNPT1HjJfRnkg" TargetMode="External"/><Relationship Id="rId207" Type="http://schemas.openxmlformats.org/officeDocument/2006/relationships/hyperlink" Target="https://disk.yandex.ru/i/sFgd3vO4-CSzrA" TargetMode="External"/><Relationship Id="rId228" Type="http://schemas.openxmlformats.org/officeDocument/2006/relationships/hyperlink" Target="https://disk.yandex.ru/i/026YzXoQJMprsw" TargetMode="External"/><Relationship Id="rId249" Type="http://schemas.openxmlformats.org/officeDocument/2006/relationships/hyperlink" Target="https://disk.yandex.ru/i/lDhvEyFQk67WRQ" TargetMode="External"/><Relationship Id="rId414" Type="http://schemas.openxmlformats.org/officeDocument/2006/relationships/hyperlink" Target="https://disk.yandex.ru/i/gm2HWwPGSOHqGg" TargetMode="External"/><Relationship Id="rId435" Type="http://schemas.openxmlformats.org/officeDocument/2006/relationships/hyperlink" Target="https://yandex.ru/maps/-/CDwfMYkX" TargetMode="External"/><Relationship Id="rId13" Type="http://schemas.openxmlformats.org/officeDocument/2006/relationships/hyperlink" Target="https://disk.yandex.ru/i/JDb2dOw5hgSUuw" TargetMode="External"/><Relationship Id="rId109" Type="http://schemas.openxmlformats.org/officeDocument/2006/relationships/hyperlink" Target="https://disk.yandex.ru/i/ojeXuOGCbrVNBQ" TargetMode="External"/><Relationship Id="rId260" Type="http://schemas.openxmlformats.org/officeDocument/2006/relationships/hyperlink" Target="https://disk.yandex.ru/i/zIkBN0xtBpGI4A" TargetMode="External"/><Relationship Id="rId281" Type="http://schemas.openxmlformats.org/officeDocument/2006/relationships/hyperlink" Target="https://disk.yandex.ru/i/FWtOG6aizae8mg" TargetMode="External"/><Relationship Id="rId316" Type="http://schemas.openxmlformats.org/officeDocument/2006/relationships/hyperlink" Target="https://disk.yandex.ru/i/W5qtvpiYXMB6Ug" TargetMode="External"/><Relationship Id="rId337" Type="http://schemas.openxmlformats.org/officeDocument/2006/relationships/hyperlink" Target="https://disk.yandex.ru/i/6V6tvhrY1stFNg" TargetMode="External"/><Relationship Id="rId34" Type="http://schemas.openxmlformats.org/officeDocument/2006/relationships/hyperlink" Target="https://disk.yandex.ru/i/EV7VPBcUBVW6mw" TargetMode="External"/><Relationship Id="rId55" Type="http://schemas.openxmlformats.org/officeDocument/2006/relationships/hyperlink" Target="https://disk.yandex.ru/i/w1v8qzShzkB3zg" TargetMode="External"/><Relationship Id="rId76" Type="http://schemas.openxmlformats.org/officeDocument/2006/relationships/hyperlink" Target="https://disk.yandex.ru/i/WdCnYpadfbl9Ow" TargetMode="External"/><Relationship Id="rId97" Type="http://schemas.openxmlformats.org/officeDocument/2006/relationships/hyperlink" Target="https://disk.yandex.ru/i/KglVWP2987CenQ" TargetMode="External"/><Relationship Id="rId120" Type="http://schemas.openxmlformats.org/officeDocument/2006/relationships/hyperlink" Target="https://disk.yandex.ru/i/2pcW9ddETwMrcw" TargetMode="External"/><Relationship Id="rId141" Type="http://schemas.openxmlformats.org/officeDocument/2006/relationships/hyperlink" Target="https://disk.yandex.ru/i/uoXQe6W8HX-pDw" TargetMode="External"/><Relationship Id="rId358" Type="http://schemas.openxmlformats.org/officeDocument/2006/relationships/hyperlink" Target="https://disk.yandex.ru/i/GgLpNrnveQXHfQ" TargetMode="External"/><Relationship Id="rId379" Type="http://schemas.openxmlformats.org/officeDocument/2006/relationships/hyperlink" Target="https://disk.yandex.ru/i/dmJ6LRsd7aW70A" TargetMode="External"/><Relationship Id="rId7" Type="http://schemas.openxmlformats.org/officeDocument/2006/relationships/hyperlink" Target="https://disk.yandex.ru/i/0iVDtAAzReX_YQ" TargetMode="External"/><Relationship Id="rId162" Type="http://schemas.openxmlformats.org/officeDocument/2006/relationships/hyperlink" Target="https://disk.yandex.ru/i/AGYqdvb9UqIF3g" TargetMode="External"/><Relationship Id="rId183" Type="http://schemas.openxmlformats.org/officeDocument/2006/relationships/hyperlink" Target="https://disk.yandex.ru/i/DV9YdJ8qScSCJA" TargetMode="External"/><Relationship Id="rId218" Type="http://schemas.openxmlformats.org/officeDocument/2006/relationships/hyperlink" Target="https://disk.yandex.ru/i/abIWdTprOVZWJg" TargetMode="External"/><Relationship Id="rId239" Type="http://schemas.openxmlformats.org/officeDocument/2006/relationships/hyperlink" Target="https://disk.yandex.ru/i/hWDN3Hy7rj6hlw" TargetMode="External"/><Relationship Id="rId390" Type="http://schemas.openxmlformats.org/officeDocument/2006/relationships/hyperlink" Target="https://disk.yandex.ru/i/HysxyUxt91affA" TargetMode="External"/><Relationship Id="rId404" Type="http://schemas.openxmlformats.org/officeDocument/2006/relationships/hyperlink" Target="https://disk.yandex.ru/i/iBoTghX_zefKAQ" TargetMode="External"/><Relationship Id="rId425" Type="http://schemas.openxmlformats.org/officeDocument/2006/relationships/hyperlink" Target="https://disk.yandex.ru/i/WYIYgg0Makv7eg" TargetMode="External"/><Relationship Id="rId446" Type="http://schemas.openxmlformats.org/officeDocument/2006/relationships/hyperlink" Target="https://yandex.ru/maps/-/CDwfQVLn" TargetMode="External"/><Relationship Id="rId250" Type="http://schemas.openxmlformats.org/officeDocument/2006/relationships/hyperlink" Target="https://disk.yandex.ru/i/5vUAx04X6W3-Ww" TargetMode="External"/><Relationship Id="rId271" Type="http://schemas.openxmlformats.org/officeDocument/2006/relationships/hyperlink" Target="https://disk.yandex.ru/i/9R4m2Rog-rqt7w" TargetMode="External"/><Relationship Id="rId292" Type="http://schemas.openxmlformats.org/officeDocument/2006/relationships/hyperlink" Target="https://disk.yandex.ru/i/fFt0kD0qNErg-g" TargetMode="External"/><Relationship Id="rId306" Type="http://schemas.openxmlformats.org/officeDocument/2006/relationships/hyperlink" Target="https://disk.yandex.ru/i/LIbEOVUVQ04TKw" TargetMode="External"/><Relationship Id="rId24" Type="http://schemas.openxmlformats.org/officeDocument/2006/relationships/hyperlink" Target="https://disk.yandex.ru/i/x2fSNCBkBi-ngA" TargetMode="External"/><Relationship Id="rId45" Type="http://schemas.openxmlformats.org/officeDocument/2006/relationships/hyperlink" Target="https://disk.yandex.ru/i/eBh_HOiK65kddQ" TargetMode="External"/><Relationship Id="rId66" Type="http://schemas.openxmlformats.org/officeDocument/2006/relationships/hyperlink" Target="https://disk.yandex.ru/i/zroFjGKGDmFDkg" TargetMode="External"/><Relationship Id="rId87" Type="http://schemas.openxmlformats.org/officeDocument/2006/relationships/hyperlink" Target="https://disk.yandex.ru/i/nvwlcfH1lc4aCQ" TargetMode="External"/><Relationship Id="rId110" Type="http://schemas.openxmlformats.org/officeDocument/2006/relationships/hyperlink" Target="https://disk.yandex.ru/i/vZCarLLmUgAtYA" TargetMode="External"/><Relationship Id="rId131" Type="http://schemas.openxmlformats.org/officeDocument/2006/relationships/hyperlink" Target="https://disk.yandex.ru/i/aDlh-oLGP1de9w" TargetMode="External"/><Relationship Id="rId327" Type="http://schemas.openxmlformats.org/officeDocument/2006/relationships/hyperlink" Target="https://disk.yandex.ru/i/xr2PYDR3KsCUmg" TargetMode="External"/><Relationship Id="rId348" Type="http://schemas.openxmlformats.org/officeDocument/2006/relationships/hyperlink" Target="https://disk.yandex.ru/i/op-r54Cn-slM7A" TargetMode="External"/><Relationship Id="rId369" Type="http://schemas.openxmlformats.org/officeDocument/2006/relationships/hyperlink" Target="https://disk.yandex.ru/i/mFVHyMLSEuVzHA" TargetMode="External"/><Relationship Id="rId152" Type="http://schemas.openxmlformats.org/officeDocument/2006/relationships/hyperlink" Target="https://disk.yandex.ru/i/5GKsUb39eBndQw" TargetMode="External"/><Relationship Id="rId173" Type="http://schemas.openxmlformats.org/officeDocument/2006/relationships/hyperlink" Target="https://disk.yandex.ru/i/v4xV5Q--d-2z4w" TargetMode="External"/><Relationship Id="rId194" Type="http://schemas.openxmlformats.org/officeDocument/2006/relationships/hyperlink" Target="https://disk.yandex.ru/i/gB7pMt47GqZa0w" TargetMode="External"/><Relationship Id="rId208" Type="http://schemas.openxmlformats.org/officeDocument/2006/relationships/hyperlink" Target="https://disk.yandex.ru/i/UNunXWd7f_9iOQ" TargetMode="External"/><Relationship Id="rId229" Type="http://schemas.openxmlformats.org/officeDocument/2006/relationships/hyperlink" Target="https://disk.yandex.ru/i/_lTSEyHGu8U5Aw" TargetMode="External"/><Relationship Id="rId380" Type="http://schemas.openxmlformats.org/officeDocument/2006/relationships/hyperlink" Target="https://disk.yandex.ru/i/NO_D9vff8i-X_g" TargetMode="External"/><Relationship Id="rId415" Type="http://schemas.openxmlformats.org/officeDocument/2006/relationships/hyperlink" Target="https://disk.yandex.ru/i/f7eE7T2KlAySdg" TargetMode="External"/><Relationship Id="rId436" Type="http://schemas.openxmlformats.org/officeDocument/2006/relationships/hyperlink" Target="https://yandex.ru/maps/-/CDwfMYkX" TargetMode="External"/><Relationship Id="rId240" Type="http://schemas.openxmlformats.org/officeDocument/2006/relationships/hyperlink" Target="https://disk.yandex.ru/i/Pxw_WHlY68fXjQ" TargetMode="External"/><Relationship Id="rId261" Type="http://schemas.openxmlformats.org/officeDocument/2006/relationships/hyperlink" Target="https://disk.yandex.ru/i/HNXWhtYjSejx5A" TargetMode="External"/><Relationship Id="rId14" Type="http://schemas.openxmlformats.org/officeDocument/2006/relationships/hyperlink" Target="https://disk.yandex.ru/i/4KRPQ6fiMDj-4w" TargetMode="External"/><Relationship Id="rId35" Type="http://schemas.openxmlformats.org/officeDocument/2006/relationships/hyperlink" Target="https://disk.yandex.ru/i/MBZPW4QuYefqKw" TargetMode="External"/><Relationship Id="rId56" Type="http://schemas.openxmlformats.org/officeDocument/2006/relationships/hyperlink" Target="https://disk.yandex.ru/i/N4E1L8jrhYeF3g" TargetMode="External"/><Relationship Id="rId77" Type="http://schemas.openxmlformats.org/officeDocument/2006/relationships/hyperlink" Target="https://disk.yandex.ru/i/7odAMhhvJCJmqA" TargetMode="External"/><Relationship Id="rId100" Type="http://schemas.openxmlformats.org/officeDocument/2006/relationships/hyperlink" Target="https://disk.yandex.ru/i/ty9g_KRjIGK65Q" TargetMode="External"/><Relationship Id="rId282" Type="http://schemas.openxmlformats.org/officeDocument/2006/relationships/hyperlink" Target="https://disk.yandex.ru/i/hx4eVIb9xjXJbw" TargetMode="External"/><Relationship Id="rId317" Type="http://schemas.openxmlformats.org/officeDocument/2006/relationships/hyperlink" Target="https://disk.yandex.ru/i/e2c4Qzs6Oa132g" TargetMode="External"/><Relationship Id="rId338" Type="http://schemas.openxmlformats.org/officeDocument/2006/relationships/hyperlink" Target="https://disk.yandex.ru/i/8T8uYHbyfiOaQg" TargetMode="External"/><Relationship Id="rId359" Type="http://schemas.openxmlformats.org/officeDocument/2006/relationships/hyperlink" Target="https://disk.yandex.ru/i/DVvqt-t5-F2G1w" TargetMode="External"/><Relationship Id="rId8" Type="http://schemas.openxmlformats.org/officeDocument/2006/relationships/hyperlink" Target="https://disk.yandex.ru/i/sa-q289JvbT_Gw" TargetMode="External"/><Relationship Id="rId98" Type="http://schemas.openxmlformats.org/officeDocument/2006/relationships/hyperlink" Target="https://disk.yandex.ru/i/3YUefgKB9QejOw" TargetMode="External"/><Relationship Id="rId121" Type="http://schemas.openxmlformats.org/officeDocument/2006/relationships/hyperlink" Target="https://disk.yandex.ru/i/5ZLJoadR4CKOmg" TargetMode="External"/><Relationship Id="rId142" Type="http://schemas.openxmlformats.org/officeDocument/2006/relationships/hyperlink" Target="https://disk.yandex.ru/i/TNKt0coz89BJtw" TargetMode="External"/><Relationship Id="rId163" Type="http://schemas.openxmlformats.org/officeDocument/2006/relationships/hyperlink" Target="https://disk.yandex.ru/i/2cH6cHK049rB2w" TargetMode="External"/><Relationship Id="rId184" Type="http://schemas.openxmlformats.org/officeDocument/2006/relationships/hyperlink" Target="https://disk.yandex.ru/i/sDhMwRCWYPYbVw" TargetMode="External"/><Relationship Id="rId219" Type="http://schemas.openxmlformats.org/officeDocument/2006/relationships/hyperlink" Target="https://disk.yandex.ru/i/Nul6cXvQgWtvUw" TargetMode="External"/><Relationship Id="rId370" Type="http://schemas.openxmlformats.org/officeDocument/2006/relationships/hyperlink" Target="https://disk.yandex.ru/i/85ir2SxbYFu7Aw" TargetMode="External"/><Relationship Id="rId391" Type="http://schemas.openxmlformats.org/officeDocument/2006/relationships/hyperlink" Target="https://disk.yandex.ru/i/gN_k6qaglJv-vQ" TargetMode="External"/><Relationship Id="rId405" Type="http://schemas.openxmlformats.org/officeDocument/2006/relationships/hyperlink" Target="https://disk.yandex.ru/i/ybt1VD7iN0CJRQ" TargetMode="External"/><Relationship Id="rId426" Type="http://schemas.openxmlformats.org/officeDocument/2006/relationships/hyperlink" Target="https://disk.yandex.ru/i/__b2modCZjl0hQ" TargetMode="External"/><Relationship Id="rId447" Type="http://schemas.openxmlformats.org/officeDocument/2006/relationships/hyperlink" Target="https://yandex.ru/maps/-/CDwfQTyf" TargetMode="External"/><Relationship Id="rId230" Type="http://schemas.openxmlformats.org/officeDocument/2006/relationships/hyperlink" Target="https://disk.yandex.ru/i/kJK7jzPDENlJKg" TargetMode="External"/><Relationship Id="rId251" Type="http://schemas.openxmlformats.org/officeDocument/2006/relationships/hyperlink" Target="https://disk.yandex.ru/i/xQ5-tNg6eg_RkQ" TargetMode="External"/><Relationship Id="rId25" Type="http://schemas.openxmlformats.org/officeDocument/2006/relationships/hyperlink" Target="https://disk.yandex.ru/i/JcW-but27TTl8Q" TargetMode="External"/><Relationship Id="rId46" Type="http://schemas.openxmlformats.org/officeDocument/2006/relationships/hyperlink" Target="https://disk.yandex.ru/i/ROt0dd4bkRELHQ" TargetMode="External"/><Relationship Id="rId67" Type="http://schemas.openxmlformats.org/officeDocument/2006/relationships/hyperlink" Target="https://disk.yandex.ru/i/970DfX8DsO1CAQ" TargetMode="External"/><Relationship Id="rId272" Type="http://schemas.openxmlformats.org/officeDocument/2006/relationships/hyperlink" Target="https://disk.yandex.ru/i/1sqQU_EbPqDX_g" TargetMode="External"/><Relationship Id="rId293" Type="http://schemas.openxmlformats.org/officeDocument/2006/relationships/hyperlink" Target="https://disk.yandex.ru/i/8RqnU4BdR2K_UA" TargetMode="External"/><Relationship Id="rId307" Type="http://schemas.openxmlformats.org/officeDocument/2006/relationships/hyperlink" Target="https://disk.yandex.ru/i/WipPhVhEWhd-0w" TargetMode="External"/><Relationship Id="rId328" Type="http://schemas.openxmlformats.org/officeDocument/2006/relationships/hyperlink" Target="https://disk.yandex.ru/i/x6YcVhK5DyIeEA" TargetMode="External"/><Relationship Id="rId349" Type="http://schemas.openxmlformats.org/officeDocument/2006/relationships/hyperlink" Target="https://disk.yandex.ru/i/AEhC7gWUtffCIw" TargetMode="External"/><Relationship Id="rId88" Type="http://schemas.openxmlformats.org/officeDocument/2006/relationships/hyperlink" Target="https://disk.yandex.ru/i/KTOlu1s_j1idmQ" TargetMode="External"/><Relationship Id="rId111" Type="http://schemas.openxmlformats.org/officeDocument/2006/relationships/hyperlink" Target="https://disk.yandex.ru/i/rpmaPua07Qixag" TargetMode="External"/><Relationship Id="rId132" Type="http://schemas.openxmlformats.org/officeDocument/2006/relationships/hyperlink" Target="https://disk.yandex.ru/i/36sSLiIQLo-_Cw" TargetMode="External"/><Relationship Id="rId153" Type="http://schemas.openxmlformats.org/officeDocument/2006/relationships/hyperlink" Target="https://disk.yandex.ru/i/HPb5nC6ZDHRE4Q" TargetMode="External"/><Relationship Id="rId174" Type="http://schemas.openxmlformats.org/officeDocument/2006/relationships/hyperlink" Target="https://disk.yandex.ru/i/kdx12XHBXVVmtg" TargetMode="External"/><Relationship Id="rId195" Type="http://schemas.openxmlformats.org/officeDocument/2006/relationships/hyperlink" Target="https://disk.yandex.ru/i/Uf2ZzhG622Bpxw" TargetMode="External"/><Relationship Id="rId209" Type="http://schemas.openxmlformats.org/officeDocument/2006/relationships/hyperlink" Target="https://disk.yandex.ru/i/paF278-MYIKvWg" TargetMode="External"/><Relationship Id="rId360" Type="http://schemas.openxmlformats.org/officeDocument/2006/relationships/hyperlink" Target="https://disk.yandex.ru/i/7NNZElUC4lsNyg" TargetMode="External"/><Relationship Id="rId381" Type="http://schemas.openxmlformats.org/officeDocument/2006/relationships/hyperlink" Target="https://disk.yandex.ru/i/Jelrm5ZuiZgU3A" TargetMode="External"/><Relationship Id="rId416" Type="http://schemas.openxmlformats.org/officeDocument/2006/relationships/hyperlink" Target="https://disk.yandex.ru/i/ewzIdqssmgPSzg" TargetMode="External"/><Relationship Id="rId220" Type="http://schemas.openxmlformats.org/officeDocument/2006/relationships/hyperlink" Target="https://disk.yandex.ru/i/ZU5l746CsUGIMw" TargetMode="External"/><Relationship Id="rId241" Type="http://schemas.openxmlformats.org/officeDocument/2006/relationships/hyperlink" Target="https://disk.yandex.ru/i/SCmilVTcdauSEA" TargetMode="External"/><Relationship Id="rId437" Type="http://schemas.openxmlformats.org/officeDocument/2006/relationships/hyperlink" Target="https://yandex.ru/maps/-/CDwfMZi2" TargetMode="External"/><Relationship Id="rId15" Type="http://schemas.openxmlformats.org/officeDocument/2006/relationships/hyperlink" Target="https://disk.yandex.ru/i/qXYVSO9U4J7uxg" TargetMode="External"/><Relationship Id="rId36" Type="http://schemas.openxmlformats.org/officeDocument/2006/relationships/hyperlink" Target="https://disk.yandex.ru/i/r8bIp32AIWDFhg" TargetMode="External"/><Relationship Id="rId57" Type="http://schemas.openxmlformats.org/officeDocument/2006/relationships/hyperlink" Target="https://disk.yandex.ru/i/m-VFjPWm_ag3cA" TargetMode="External"/><Relationship Id="rId262" Type="http://schemas.openxmlformats.org/officeDocument/2006/relationships/hyperlink" Target="https://disk.yandex.ru/i/EXmY5fg09WfRPw" TargetMode="External"/><Relationship Id="rId283" Type="http://schemas.openxmlformats.org/officeDocument/2006/relationships/hyperlink" Target="https://disk.yandex.ru/i/tMNQ8dQ5Y4GyBw" TargetMode="External"/><Relationship Id="rId318" Type="http://schemas.openxmlformats.org/officeDocument/2006/relationships/hyperlink" Target="https://disk.yandex.ru/i/scT0i4CCLe9x8A" TargetMode="External"/><Relationship Id="rId339" Type="http://schemas.openxmlformats.org/officeDocument/2006/relationships/hyperlink" Target="https://disk.yandex.ru/i/VNAljDZ2PqPZ5w" TargetMode="External"/><Relationship Id="rId78" Type="http://schemas.openxmlformats.org/officeDocument/2006/relationships/hyperlink" Target="https://disk.yandex.ru/i/wecK3NEsnYzRFQ" TargetMode="External"/><Relationship Id="rId99" Type="http://schemas.openxmlformats.org/officeDocument/2006/relationships/hyperlink" Target="https://disk.yandex.ru/i/H2l6xD2Sf8cF_g" TargetMode="External"/><Relationship Id="rId101" Type="http://schemas.openxmlformats.org/officeDocument/2006/relationships/hyperlink" Target="https://disk.yandex.ru/i/BUTmKaTaf3rMiQ" TargetMode="External"/><Relationship Id="rId122" Type="http://schemas.openxmlformats.org/officeDocument/2006/relationships/hyperlink" Target="https://disk.yandex.ru/i/1Pwtpq2ye_YmjQ" TargetMode="External"/><Relationship Id="rId143" Type="http://schemas.openxmlformats.org/officeDocument/2006/relationships/hyperlink" Target="https://disk.yandex.ru/i/5dwD9Wyk4qK6hw" TargetMode="External"/><Relationship Id="rId164" Type="http://schemas.openxmlformats.org/officeDocument/2006/relationships/hyperlink" Target="https://disk.yandex.ru/i/tM3xznJ9hH3xCA" TargetMode="External"/><Relationship Id="rId185" Type="http://schemas.openxmlformats.org/officeDocument/2006/relationships/hyperlink" Target="https://disk.yandex.ru/i/B89U7e1qW8b3Hw" TargetMode="External"/><Relationship Id="rId350" Type="http://schemas.openxmlformats.org/officeDocument/2006/relationships/hyperlink" Target="https://disk.yandex.ru/i/jVURPmS0WpDIqQ" TargetMode="External"/><Relationship Id="rId371" Type="http://schemas.openxmlformats.org/officeDocument/2006/relationships/hyperlink" Target="https://disk.yandex.ru/i/n2hM2CrRw-Bp1w" TargetMode="External"/><Relationship Id="rId406" Type="http://schemas.openxmlformats.org/officeDocument/2006/relationships/hyperlink" Target="https://disk.yandex.ru/i/uggJsKW5FQau7w" TargetMode="External"/><Relationship Id="rId9" Type="http://schemas.openxmlformats.org/officeDocument/2006/relationships/hyperlink" Target="https://disk.yandex.ru/i/y2HmNoR_WAI4kA" TargetMode="External"/><Relationship Id="rId210" Type="http://schemas.openxmlformats.org/officeDocument/2006/relationships/hyperlink" Target="https://disk.yandex.ru/i/M1qWiuyOuW1-Kw" TargetMode="External"/><Relationship Id="rId392" Type="http://schemas.openxmlformats.org/officeDocument/2006/relationships/hyperlink" Target="https://disk.yandex.ru/i/kslEuXNQMVxbOg" TargetMode="External"/><Relationship Id="rId427" Type="http://schemas.openxmlformats.org/officeDocument/2006/relationships/hyperlink" Target="https://disk.yandex.ru/i/WYIYgg0Makv7eg" TargetMode="External"/><Relationship Id="rId448" Type="http://schemas.openxmlformats.org/officeDocument/2006/relationships/hyperlink" Target="https://yandex.ru/maps/-/CDwfQTyf" TargetMode="External"/><Relationship Id="rId26" Type="http://schemas.openxmlformats.org/officeDocument/2006/relationships/hyperlink" Target="https://disk.yandex.ru/i/TQ0OtyGMR3Hg2Q" TargetMode="External"/><Relationship Id="rId231" Type="http://schemas.openxmlformats.org/officeDocument/2006/relationships/hyperlink" Target="https://disk.yandex.ru/i/jtBkxaV1CahorQ" TargetMode="External"/><Relationship Id="rId252" Type="http://schemas.openxmlformats.org/officeDocument/2006/relationships/hyperlink" Target="https://disk.yandex.ru/i/pUb9aCaW4Qhijw" TargetMode="External"/><Relationship Id="rId273" Type="http://schemas.openxmlformats.org/officeDocument/2006/relationships/hyperlink" Target="https://disk.yandex.ru/i/UNEO7SnIFnwvkA" TargetMode="External"/><Relationship Id="rId294" Type="http://schemas.openxmlformats.org/officeDocument/2006/relationships/hyperlink" Target="https://disk.yandex.ru/i/vrk6mH7jYsnuFw" TargetMode="External"/><Relationship Id="rId308" Type="http://schemas.openxmlformats.org/officeDocument/2006/relationships/hyperlink" Target="https://disk.yandex.ru/i/-6Jyv2ZheOj7vA" TargetMode="External"/><Relationship Id="rId329" Type="http://schemas.openxmlformats.org/officeDocument/2006/relationships/hyperlink" Target="https://disk.yandex.ru/i/DkTUpWl3TBT17A" TargetMode="External"/><Relationship Id="rId47" Type="http://schemas.openxmlformats.org/officeDocument/2006/relationships/hyperlink" Target="https://disk.yandex.ru/i/sxkUTF0iibPbfA" TargetMode="External"/><Relationship Id="rId68" Type="http://schemas.openxmlformats.org/officeDocument/2006/relationships/hyperlink" Target="https://disk.yandex.ru/i/vMniYw1pTsyo_w" TargetMode="External"/><Relationship Id="rId89" Type="http://schemas.openxmlformats.org/officeDocument/2006/relationships/hyperlink" Target="https://disk.yandex.ru/i/tHU6COHitVlBaw" TargetMode="External"/><Relationship Id="rId112" Type="http://schemas.openxmlformats.org/officeDocument/2006/relationships/hyperlink" Target="https://disk.yandex.ru/i/oZeXrUFQn0yJKg" TargetMode="External"/><Relationship Id="rId133" Type="http://schemas.openxmlformats.org/officeDocument/2006/relationships/hyperlink" Target="https://disk.yandex.ru/i/jCZTChE1Q6EkhA" TargetMode="External"/><Relationship Id="rId154" Type="http://schemas.openxmlformats.org/officeDocument/2006/relationships/hyperlink" Target="https://disk.yandex.ru/i/ALyIlAVXLmGB6g" TargetMode="External"/><Relationship Id="rId175" Type="http://schemas.openxmlformats.org/officeDocument/2006/relationships/hyperlink" Target="https://disk.yandex.ru/i/hc-CXap1DN6YeQ" TargetMode="External"/><Relationship Id="rId340" Type="http://schemas.openxmlformats.org/officeDocument/2006/relationships/hyperlink" Target="https://disk.yandex.ru/i/I9AEnBtz7Q-ZbQ" TargetMode="External"/><Relationship Id="rId361" Type="http://schemas.openxmlformats.org/officeDocument/2006/relationships/hyperlink" Target="https://disk.yandex.ru/i/zkDKFTBZnK6Wgg" TargetMode="External"/><Relationship Id="rId196" Type="http://schemas.openxmlformats.org/officeDocument/2006/relationships/hyperlink" Target="https://disk.yandex.ru/i/E8hz_B8TIpw1Fw" TargetMode="External"/><Relationship Id="rId200" Type="http://schemas.openxmlformats.org/officeDocument/2006/relationships/hyperlink" Target="https://disk.yandex.ru/i/dyRB5--ytjEbFw" TargetMode="External"/><Relationship Id="rId382" Type="http://schemas.openxmlformats.org/officeDocument/2006/relationships/hyperlink" Target="https://disk.yandex.ru/i/OHRIRRGuFnlh3g" TargetMode="External"/><Relationship Id="rId417" Type="http://schemas.openxmlformats.org/officeDocument/2006/relationships/hyperlink" Target="https://disk.yandex.ru/i/gKNDCxJaW6ntjw" TargetMode="External"/><Relationship Id="rId438" Type="http://schemas.openxmlformats.org/officeDocument/2006/relationships/hyperlink" Target="https://yandex.ru/maps/-/CDwfMZi2" TargetMode="External"/><Relationship Id="rId16" Type="http://schemas.openxmlformats.org/officeDocument/2006/relationships/hyperlink" Target="https://disk.yandex.ru/i/zkaFJpb2NyXMVQ" TargetMode="External"/><Relationship Id="rId221" Type="http://schemas.openxmlformats.org/officeDocument/2006/relationships/hyperlink" Target="https://disk.yandex.ru/i/qMTUMNMl7nINEQ" TargetMode="External"/><Relationship Id="rId242" Type="http://schemas.openxmlformats.org/officeDocument/2006/relationships/hyperlink" Target="https://disk.yandex.ru/i/ABiJGt_AI5OR2Q" TargetMode="External"/><Relationship Id="rId263" Type="http://schemas.openxmlformats.org/officeDocument/2006/relationships/hyperlink" Target="https://disk.yandex.ru/i/hKZk5-_J6XVC7Q" TargetMode="External"/><Relationship Id="rId284" Type="http://schemas.openxmlformats.org/officeDocument/2006/relationships/hyperlink" Target="https://disk.yandex.ru/i/cIB-FlPFYxYKZg" TargetMode="External"/><Relationship Id="rId319" Type="http://schemas.openxmlformats.org/officeDocument/2006/relationships/hyperlink" Target="https://disk.yandex.ru/i/H5xr8hJ4_2DOMQ" TargetMode="External"/><Relationship Id="rId37" Type="http://schemas.openxmlformats.org/officeDocument/2006/relationships/hyperlink" Target="https://disk.yandex.ru/i/DGmzPcoFys6tEg" TargetMode="External"/><Relationship Id="rId58" Type="http://schemas.openxmlformats.org/officeDocument/2006/relationships/hyperlink" Target="https://disk.yandex.ru/i/xEyvtGQBK-cSwg" TargetMode="External"/><Relationship Id="rId79" Type="http://schemas.openxmlformats.org/officeDocument/2006/relationships/hyperlink" Target="https://disk.yandex.ru/i/dlK31Q5ZSu6RtQ" TargetMode="External"/><Relationship Id="rId102" Type="http://schemas.openxmlformats.org/officeDocument/2006/relationships/hyperlink" Target="https://disk.yandex.ru/i/BZwGmcCozEf7FA" TargetMode="External"/><Relationship Id="rId123" Type="http://schemas.openxmlformats.org/officeDocument/2006/relationships/hyperlink" Target="https://disk.yandex.ru/i/Wy5xkHIM-90nLA" TargetMode="External"/><Relationship Id="rId144" Type="http://schemas.openxmlformats.org/officeDocument/2006/relationships/hyperlink" Target="https://disk.yandex.ru/i/AH8NgDNazRzjUQ" TargetMode="External"/><Relationship Id="rId330" Type="http://schemas.openxmlformats.org/officeDocument/2006/relationships/hyperlink" Target="https://disk.yandex.ru/i/r70G36hoj3IVeA" TargetMode="External"/><Relationship Id="rId90" Type="http://schemas.openxmlformats.org/officeDocument/2006/relationships/hyperlink" Target="https://disk.yandex.ru/i/V3D4E31ky90dwQ" TargetMode="External"/><Relationship Id="rId165" Type="http://schemas.openxmlformats.org/officeDocument/2006/relationships/hyperlink" Target="https://disk.yandex.ru/i/Xu-uZO-4SAWt7A" TargetMode="External"/><Relationship Id="rId186" Type="http://schemas.openxmlformats.org/officeDocument/2006/relationships/hyperlink" Target="https://disk.yandex.ru/i/xE4OXZyDhHvQeA" TargetMode="External"/><Relationship Id="rId351" Type="http://schemas.openxmlformats.org/officeDocument/2006/relationships/hyperlink" Target="https://disk.yandex.ru/i/3kEgAD9-L6S7xw" TargetMode="External"/><Relationship Id="rId372" Type="http://schemas.openxmlformats.org/officeDocument/2006/relationships/hyperlink" Target="https://disk.yandex.ru/i/AxVEPLhLDgEFAg" TargetMode="External"/><Relationship Id="rId393" Type="http://schemas.openxmlformats.org/officeDocument/2006/relationships/hyperlink" Target="https://disk.yandex.ru/i/zXgeC2pEQUbUVA" TargetMode="External"/><Relationship Id="rId407" Type="http://schemas.openxmlformats.org/officeDocument/2006/relationships/hyperlink" Target="https://disk.yandex.ru/i/IIPA5xvjftQrfw" TargetMode="External"/><Relationship Id="rId428" Type="http://schemas.openxmlformats.org/officeDocument/2006/relationships/hyperlink" Target="https://disk.yandex.ru/i/be8ISbT8O_ac0Q" TargetMode="External"/><Relationship Id="rId449" Type="http://schemas.openxmlformats.org/officeDocument/2006/relationships/hyperlink" Target="https://yandex.ru/maps/-/CHBVe-kn" TargetMode="External"/><Relationship Id="rId211" Type="http://schemas.openxmlformats.org/officeDocument/2006/relationships/hyperlink" Target="https://disk.yandex.ru/i/yqD03gC_dP8l3g" TargetMode="External"/><Relationship Id="rId232" Type="http://schemas.openxmlformats.org/officeDocument/2006/relationships/hyperlink" Target="https://disk.yandex.ru/i/7IanQ_v9ViGLpQ" TargetMode="External"/><Relationship Id="rId253" Type="http://schemas.openxmlformats.org/officeDocument/2006/relationships/hyperlink" Target="https://disk.yandex.ru/i/6tHkxG8XE1O2LQ" TargetMode="External"/><Relationship Id="rId274" Type="http://schemas.openxmlformats.org/officeDocument/2006/relationships/hyperlink" Target="https://disk.yandex.ru/i/wpAXnm3PIoHExQ" TargetMode="External"/><Relationship Id="rId295" Type="http://schemas.openxmlformats.org/officeDocument/2006/relationships/hyperlink" Target="https://disk.yandex.ru/i/SAw-hvKvIEBMAA" TargetMode="External"/><Relationship Id="rId309" Type="http://schemas.openxmlformats.org/officeDocument/2006/relationships/hyperlink" Target="https://disk.yandex.ru/i/5LP6wpBe8f5Vrw" TargetMode="External"/><Relationship Id="rId27" Type="http://schemas.openxmlformats.org/officeDocument/2006/relationships/hyperlink" Target="https://disk.yandex.ru/i/xl1H3nGZ8QIRvA" TargetMode="External"/><Relationship Id="rId48" Type="http://schemas.openxmlformats.org/officeDocument/2006/relationships/hyperlink" Target="https://disk.yandex.ru/i/vccNUcUPiL-m1Q" TargetMode="External"/><Relationship Id="rId69" Type="http://schemas.openxmlformats.org/officeDocument/2006/relationships/hyperlink" Target="https://disk.yandex.ru/i/HN4qGFGxezNYDA" TargetMode="External"/><Relationship Id="rId113" Type="http://schemas.openxmlformats.org/officeDocument/2006/relationships/hyperlink" Target="https://disk.yandex.ru/i/sgTpSBdaSvEhPA" TargetMode="External"/><Relationship Id="rId134" Type="http://schemas.openxmlformats.org/officeDocument/2006/relationships/hyperlink" Target="https://disk.yandex.ru/i/3_nFQwRuZ2VuuQ" TargetMode="External"/><Relationship Id="rId320" Type="http://schemas.openxmlformats.org/officeDocument/2006/relationships/hyperlink" Target="https://disk.yandex.ru/i/lOqoi7M2BmNoOQ" TargetMode="External"/><Relationship Id="rId80" Type="http://schemas.openxmlformats.org/officeDocument/2006/relationships/hyperlink" Target="https://disk.yandex.ru/i/4ghgMgNfBn_qJw" TargetMode="External"/><Relationship Id="rId155" Type="http://schemas.openxmlformats.org/officeDocument/2006/relationships/hyperlink" Target="https://disk.yandex.ru/i/LjTgOxjLfaTrVA" TargetMode="External"/><Relationship Id="rId176" Type="http://schemas.openxmlformats.org/officeDocument/2006/relationships/hyperlink" Target="https://disk.yandex.ru/i/cfYEfvscpz8P4Q" TargetMode="External"/><Relationship Id="rId197" Type="http://schemas.openxmlformats.org/officeDocument/2006/relationships/hyperlink" Target="https://disk.yandex.ru/i/BchSEDnrV2XUsw" TargetMode="External"/><Relationship Id="rId341" Type="http://schemas.openxmlformats.org/officeDocument/2006/relationships/hyperlink" Target="https://disk.yandex.ru/i/xKKrhOwLVQGP8g" TargetMode="External"/><Relationship Id="rId362" Type="http://schemas.openxmlformats.org/officeDocument/2006/relationships/hyperlink" Target="https://disk.yandex.ru/i/OlMxReL0GCnIjQ" TargetMode="External"/><Relationship Id="rId383" Type="http://schemas.openxmlformats.org/officeDocument/2006/relationships/hyperlink" Target="https://disk.yandex.ru/i/U5zmNVlxPqp9sQ" TargetMode="External"/><Relationship Id="rId418" Type="http://schemas.openxmlformats.org/officeDocument/2006/relationships/hyperlink" Target="https://disk.yandex.ru/i/WYotHN-HxCm3zQ" TargetMode="External"/><Relationship Id="rId439" Type="http://schemas.openxmlformats.org/officeDocument/2006/relationships/hyperlink" Target="https://yandex.ru/maps/-/CDwfMSl9" TargetMode="External"/><Relationship Id="rId201" Type="http://schemas.openxmlformats.org/officeDocument/2006/relationships/hyperlink" Target="https://disk.yandex.ru/i/cMhVKKZkiEaD5A" TargetMode="External"/><Relationship Id="rId222" Type="http://schemas.openxmlformats.org/officeDocument/2006/relationships/hyperlink" Target="https://disk.yandex.ru/i/eB8Pi6LZzHLEEA" TargetMode="External"/><Relationship Id="rId243" Type="http://schemas.openxmlformats.org/officeDocument/2006/relationships/hyperlink" Target="https://disk.yandex.ru/i/CmHN0ApYtVXKRg" TargetMode="External"/><Relationship Id="rId264" Type="http://schemas.openxmlformats.org/officeDocument/2006/relationships/hyperlink" Target="https://disk.yandex.ru/i/ak6J5GT00nyO4A" TargetMode="External"/><Relationship Id="rId285" Type="http://schemas.openxmlformats.org/officeDocument/2006/relationships/hyperlink" Target="https://disk.yandex.ru/i/HKsjTOQcpvwyZw" TargetMode="External"/><Relationship Id="rId450" Type="http://schemas.openxmlformats.org/officeDocument/2006/relationships/hyperlink" Target="https://yandex.ru/maps/-/CHBVe-kn" TargetMode="External"/><Relationship Id="rId17" Type="http://schemas.openxmlformats.org/officeDocument/2006/relationships/hyperlink" Target="https://disk.yandex.ru/i/Yj1OwYy3eIBBng" TargetMode="External"/><Relationship Id="rId38" Type="http://schemas.openxmlformats.org/officeDocument/2006/relationships/hyperlink" Target="https://disk.yandex.ru/i/9HI0pA2yxzOPDA" TargetMode="External"/><Relationship Id="rId59" Type="http://schemas.openxmlformats.org/officeDocument/2006/relationships/hyperlink" Target="https://disk.yandex.ru/i/AhbnKnKSBnjl2g" TargetMode="External"/><Relationship Id="rId103" Type="http://schemas.openxmlformats.org/officeDocument/2006/relationships/hyperlink" Target="https://disk.yandex.ru/i/MKzt7UGYCbDhng" TargetMode="External"/><Relationship Id="rId124" Type="http://schemas.openxmlformats.org/officeDocument/2006/relationships/hyperlink" Target="https://disk.yandex.ru/i/uV61ljit1_cYrA" TargetMode="External"/><Relationship Id="rId310" Type="http://schemas.openxmlformats.org/officeDocument/2006/relationships/hyperlink" Target="https://disk.yandex.ru/i/R084zv9vxzFG-Q" TargetMode="External"/><Relationship Id="rId70" Type="http://schemas.openxmlformats.org/officeDocument/2006/relationships/hyperlink" Target="https://disk.yandex.ru/i/K0-kyg9B1fbj-A" TargetMode="External"/><Relationship Id="rId91" Type="http://schemas.openxmlformats.org/officeDocument/2006/relationships/hyperlink" Target="https://disk.yandex.ru/i/939mHyiAtjbhyg" TargetMode="External"/><Relationship Id="rId145" Type="http://schemas.openxmlformats.org/officeDocument/2006/relationships/hyperlink" Target="https://disk.yandex.ru/i/WDo8JSTr7obYUA" TargetMode="External"/><Relationship Id="rId166" Type="http://schemas.openxmlformats.org/officeDocument/2006/relationships/hyperlink" Target="https://disk.yandex.ru/i/7NYhBPMkRfNAog" TargetMode="External"/><Relationship Id="rId187" Type="http://schemas.openxmlformats.org/officeDocument/2006/relationships/hyperlink" Target="https://disk.yandex.ru/i/kbnjN7xlN7jQvw" TargetMode="External"/><Relationship Id="rId331" Type="http://schemas.openxmlformats.org/officeDocument/2006/relationships/hyperlink" Target="https://disk.yandex.ru/i/WB_dtP6ofoX0Mg" TargetMode="External"/><Relationship Id="rId352" Type="http://schemas.openxmlformats.org/officeDocument/2006/relationships/hyperlink" Target="https://disk.yandex.ru/i/3LxHLXf0stvpTg" TargetMode="External"/><Relationship Id="rId373" Type="http://schemas.openxmlformats.org/officeDocument/2006/relationships/hyperlink" Target="https://disk.yandex.ru/i/IpmOfEAXOXkQdg" TargetMode="External"/><Relationship Id="rId394" Type="http://schemas.openxmlformats.org/officeDocument/2006/relationships/hyperlink" Target="https://disk.yandex.ru/i/31GAZKLLJuXY_A" TargetMode="External"/><Relationship Id="rId408" Type="http://schemas.openxmlformats.org/officeDocument/2006/relationships/hyperlink" Target="https://disk.yandex.ru/i/uTiDBCX0rJgvYA" TargetMode="External"/><Relationship Id="rId429" Type="http://schemas.openxmlformats.org/officeDocument/2006/relationships/hyperlink" Target="https://disk.yandex.ru/i/lSAT3krlhAZTlg" TargetMode="External"/><Relationship Id="rId1" Type="http://schemas.openxmlformats.org/officeDocument/2006/relationships/hyperlink" Target="https://disk.yandex.ru/i/hVOxWk_dQUBB8A" TargetMode="External"/><Relationship Id="rId212" Type="http://schemas.openxmlformats.org/officeDocument/2006/relationships/hyperlink" Target="https://disk.yandex.ru/i/gshixZT0KCJZjQ" TargetMode="External"/><Relationship Id="rId233" Type="http://schemas.openxmlformats.org/officeDocument/2006/relationships/hyperlink" Target="https://disk.yandex.ru/i/ho70n-YmtyQNNA" TargetMode="External"/><Relationship Id="rId254" Type="http://schemas.openxmlformats.org/officeDocument/2006/relationships/hyperlink" Target="https://disk.yandex.ru/i/tRgFxb8D3mfEPA" TargetMode="External"/><Relationship Id="rId440" Type="http://schemas.openxmlformats.org/officeDocument/2006/relationships/hyperlink" Target="https://yandex.ru/maps/-/CDwfMSl9" TargetMode="External"/><Relationship Id="rId28" Type="http://schemas.openxmlformats.org/officeDocument/2006/relationships/hyperlink" Target="https://disk.yandex.ru/i/1tOS2ebw-Mynpw" TargetMode="External"/><Relationship Id="rId49" Type="http://schemas.openxmlformats.org/officeDocument/2006/relationships/hyperlink" Target="https://disk.yandex.ru/i/_RvT41qvq2KBlg" TargetMode="External"/><Relationship Id="rId114" Type="http://schemas.openxmlformats.org/officeDocument/2006/relationships/hyperlink" Target="https://disk.yandex.ru/i/o0CEv4A6sXgbUQ" TargetMode="External"/><Relationship Id="rId275" Type="http://schemas.openxmlformats.org/officeDocument/2006/relationships/hyperlink" Target="https://disk.yandex.ru/i/dgQAk1bISUX_xA" TargetMode="External"/><Relationship Id="rId296" Type="http://schemas.openxmlformats.org/officeDocument/2006/relationships/hyperlink" Target="https://disk.yandex.ru/i/dhVoKkmNyHO9yg" TargetMode="External"/><Relationship Id="rId300" Type="http://schemas.openxmlformats.org/officeDocument/2006/relationships/hyperlink" Target="https://disk.yandex.ru/i/k6Ty7_5jTPZ8Mw" TargetMode="External"/><Relationship Id="rId60" Type="http://schemas.openxmlformats.org/officeDocument/2006/relationships/hyperlink" Target="https://disk.yandex.ru/i/aU3HCn_ZN8KW4Q" TargetMode="External"/><Relationship Id="rId81" Type="http://schemas.openxmlformats.org/officeDocument/2006/relationships/hyperlink" Target="https://disk.yandex.ru/i/n_4IyMMukKbVnw" TargetMode="External"/><Relationship Id="rId135" Type="http://schemas.openxmlformats.org/officeDocument/2006/relationships/hyperlink" Target="https://disk.yandex.ru/i/4Z1e4D-YS0JiNA" TargetMode="External"/><Relationship Id="rId156" Type="http://schemas.openxmlformats.org/officeDocument/2006/relationships/hyperlink" Target="https://disk.yandex.ru/i/OKqIfevJ0UZb5Q" TargetMode="External"/><Relationship Id="rId177" Type="http://schemas.openxmlformats.org/officeDocument/2006/relationships/hyperlink" Target="https://disk.yandex.ru/i/WNJtClAyFmuzYQ" TargetMode="External"/><Relationship Id="rId198" Type="http://schemas.openxmlformats.org/officeDocument/2006/relationships/hyperlink" Target="https://disk.yandex.ru/i/2ium2T2o-lj0fQ" TargetMode="External"/><Relationship Id="rId321" Type="http://schemas.openxmlformats.org/officeDocument/2006/relationships/hyperlink" Target="https://disk.yandex.ru/i/RJB3zdkXBmzZRw" TargetMode="External"/><Relationship Id="rId342" Type="http://schemas.openxmlformats.org/officeDocument/2006/relationships/hyperlink" Target="https://disk.yandex.ru/i/6tuAow6G5iVJgA" TargetMode="External"/><Relationship Id="rId363" Type="http://schemas.openxmlformats.org/officeDocument/2006/relationships/hyperlink" Target="https://disk.yandex.ru/i/GzcjSEa95vcCcQ" TargetMode="External"/><Relationship Id="rId384" Type="http://schemas.openxmlformats.org/officeDocument/2006/relationships/hyperlink" Target="https://disk.yandex.ru/i/txmgmepy6cgqGQ" TargetMode="External"/><Relationship Id="rId419" Type="http://schemas.openxmlformats.org/officeDocument/2006/relationships/hyperlink" Target="https://disk.yandex.ru/i/vVDzRYeI0KSvxw" TargetMode="External"/><Relationship Id="rId202" Type="http://schemas.openxmlformats.org/officeDocument/2006/relationships/hyperlink" Target="https://disk.yandex.ru/i/qfHCjzMf9ZmNYA" TargetMode="External"/><Relationship Id="rId223" Type="http://schemas.openxmlformats.org/officeDocument/2006/relationships/hyperlink" Target="https://disk.yandex.ru/i/slsmAV7gjcNptA" TargetMode="External"/><Relationship Id="rId244" Type="http://schemas.openxmlformats.org/officeDocument/2006/relationships/hyperlink" Target="https://disk.yandex.ru/i/Hmn5dcc_UbW0_Q" TargetMode="External"/><Relationship Id="rId430" Type="http://schemas.openxmlformats.org/officeDocument/2006/relationships/hyperlink" Target="https://disk.yandex.ru/i/g4HJbHYYmTmZuw" TargetMode="External"/><Relationship Id="rId18" Type="http://schemas.openxmlformats.org/officeDocument/2006/relationships/hyperlink" Target="https://disk.yandex.ru/i/F6Jc8qb9sHWEJQ" TargetMode="External"/><Relationship Id="rId39" Type="http://schemas.openxmlformats.org/officeDocument/2006/relationships/hyperlink" Target="https://disk.yandex.ru/i/mLg8zVYLE3tT1Q" TargetMode="External"/><Relationship Id="rId265" Type="http://schemas.openxmlformats.org/officeDocument/2006/relationships/hyperlink" Target="https://disk.yandex.ru/i/Z8R8aCyxzoLD2g" TargetMode="External"/><Relationship Id="rId286" Type="http://schemas.openxmlformats.org/officeDocument/2006/relationships/hyperlink" Target="https://disk.yandex.ru/i/6VX5QJHrtcAmfw" TargetMode="External"/><Relationship Id="rId451" Type="http://schemas.openxmlformats.org/officeDocument/2006/relationships/hyperlink" Target="https://yandex.ru/maps/-/CHBVmGip" TargetMode="External"/><Relationship Id="rId50" Type="http://schemas.openxmlformats.org/officeDocument/2006/relationships/hyperlink" Target="https://disk.yandex.ru/i/zu_84SUzGqs1zQ" TargetMode="External"/><Relationship Id="rId104" Type="http://schemas.openxmlformats.org/officeDocument/2006/relationships/hyperlink" Target="https://disk.yandex.ru/i/K-D2M8qxrJoVAw" TargetMode="External"/><Relationship Id="rId125" Type="http://schemas.openxmlformats.org/officeDocument/2006/relationships/hyperlink" Target="https://disk.yandex.ru/i/oHduwSwNHwjhbg" TargetMode="External"/><Relationship Id="rId146" Type="http://schemas.openxmlformats.org/officeDocument/2006/relationships/hyperlink" Target="https://disk.yandex.ru/i/Vm7V6R-I1yuKTQ" TargetMode="External"/><Relationship Id="rId167" Type="http://schemas.openxmlformats.org/officeDocument/2006/relationships/hyperlink" Target="https://disk.yandex.ru/i/ou67xFPLAoaeIA" TargetMode="External"/><Relationship Id="rId188" Type="http://schemas.openxmlformats.org/officeDocument/2006/relationships/hyperlink" Target="https://disk.yandex.ru/i/Zg0tqMGTsTC5JQ" TargetMode="External"/><Relationship Id="rId311" Type="http://schemas.openxmlformats.org/officeDocument/2006/relationships/hyperlink" Target="https://disk.yandex.ru/i/zansad_0DqLJ4Q" TargetMode="External"/><Relationship Id="rId332" Type="http://schemas.openxmlformats.org/officeDocument/2006/relationships/hyperlink" Target="https://disk.yandex.ru/i/g5q5JGeER_vutg" TargetMode="External"/><Relationship Id="rId353" Type="http://schemas.openxmlformats.org/officeDocument/2006/relationships/hyperlink" Target="https://disk.yandex.ru/i/7381ZEbLN00DyA" TargetMode="External"/><Relationship Id="rId374" Type="http://schemas.openxmlformats.org/officeDocument/2006/relationships/hyperlink" Target="https://disk.yandex.ru/i/DVZ8sbSEZWVzRw" TargetMode="External"/><Relationship Id="rId395" Type="http://schemas.openxmlformats.org/officeDocument/2006/relationships/hyperlink" Target="https://disk.yandex.ru/i/GoaDXumcFfwvpA" TargetMode="External"/><Relationship Id="rId409" Type="http://schemas.openxmlformats.org/officeDocument/2006/relationships/hyperlink" Target="https://disk.yandex.ru/i/z_VXRIPgaqXLrQ" TargetMode="External"/><Relationship Id="rId71" Type="http://schemas.openxmlformats.org/officeDocument/2006/relationships/hyperlink" Target="https://disk.yandex.ru/i/pjJxrTHSd05WsA" TargetMode="External"/><Relationship Id="rId92" Type="http://schemas.openxmlformats.org/officeDocument/2006/relationships/hyperlink" Target="https://disk.yandex.ru/i/KyvQexvC7ivqqw" TargetMode="External"/><Relationship Id="rId213" Type="http://schemas.openxmlformats.org/officeDocument/2006/relationships/hyperlink" Target="https://disk.yandex.ru/i/osaX5MuwA9HsVQ" TargetMode="External"/><Relationship Id="rId234" Type="http://schemas.openxmlformats.org/officeDocument/2006/relationships/hyperlink" Target="https://disk.yandex.ru/i/RYowJx7EWXlnfg" TargetMode="External"/><Relationship Id="rId420" Type="http://schemas.openxmlformats.org/officeDocument/2006/relationships/hyperlink" Target="https://disk.yandex.ru/i/E0qDiwr98Hzd1A" TargetMode="External"/><Relationship Id="rId2" Type="http://schemas.openxmlformats.org/officeDocument/2006/relationships/hyperlink" Target="https://disk.yandex.ru/i/ipFOaR2782qJFw" TargetMode="External"/><Relationship Id="rId29" Type="http://schemas.openxmlformats.org/officeDocument/2006/relationships/hyperlink" Target="https://disk.yandex.ru/i/sQEvMd-ggQVoQQ" TargetMode="External"/><Relationship Id="rId255" Type="http://schemas.openxmlformats.org/officeDocument/2006/relationships/hyperlink" Target="https://disk.yandex.ru/i/1jYEqX1KkxICjw" TargetMode="External"/><Relationship Id="rId276" Type="http://schemas.openxmlformats.org/officeDocument/2006/relationships/hyperlink" Target="https://disk.yandex.ru/i/vGmxtZjAiqwXxw" TargetMode="External"/><Relationship Id="rId297" Type="http://schemas.openxmlformats.org/officeDocument/2006/relationships/hyperlink" Target="https://disk.yandex.ru/i/Fs4-35RF8KXP6A" TargetMode="External"/><Relationship Id="rId441" Type="http://schemas.openxmlformats.org/officeDocument/2006/relationships/hyperlink" Target="https://yandex.ru/maps/-/CDwfM2JN" TargetMode="External"/><Relationship Id="rId40" Type="http://schemas.openxmlformats.org/officeDocument/2006/relationships/hyperlink" Target="https://disk.yandex.ru/i/2E4SDu_ZKkXM9Q" TargetMode="External"/><Relationship Id="rId115" Type="http://schemas.openxmlformats.org/officeDocument/2006/relationships/hyperlink" Target="https://disk.yandex.ru/i/FeH87YBka9opnw" TargetMode="External"/><Relationship Id="rId136" Type="http://schemas.openxmlformats.org/officeDocument/2006/relationships/hyperlink" Target="https://disk.yandex.ru/i/p8HJ_B60N3I72A" TargetMode="External"/><Relationship Id="rId157" Type="http://schemas.openxmlformats.org/officeDocument/2006/relationships/hyperlink" Target="https://disk.yandex.ru/i/4-XW0pgu38qTLA" TargetMode="External"/><Relationship Id="rId178" Type="http://schemas.openxmlformats.org/officeDocument/2006/relationships/hyperlink" Target="https://disk.yandex.ru/i/-w-CK27ruEBstQ" TargetMode="External"/><Relationship Id="rId301" Type="http://schemas.openxmlformats.org/officeDocument/2006/relationships/hyperlink" Target="https://disk.yandex.ru/i/M4KWJVYVG0eUvg" TargetMode="External"/><Relationship Id="rId322" Type="http://schemas.openxmlformats.org/officeDocument/2006/relationships/hyperlink" Target="https://disk.yandex.ru/i/zNzVtgp4_a2F0Q" TargetMode="External"/><Relationship Id="rId343" Type="http://schemas.openxmlformats.org/officeDocument/2006/relationships/hyperlink" Target="https://disk.yandex.ru/i/nDvnNy_3-CDd8A" TargetMode="External"/><Relationship Id="rId364" Type="http://schemas.openxmlformats.org/officeDocument/2006/relationships/hyperlink" Target="https://disk.yandex.ru/i/oX_78RSPGlpFJg" TargetMode="External"/><Relationship Id="rId61" Type="http://schemas.openxmlformats.org/officeDocument/2006/relationships/hyperlink" Target="https://disk.yandex.ru/i/C5Ei37xPAeCvsA" TargetMode="External"/><Relationship Id="rId82" Type="http://schemas.openxmlformats.org/officeDocument/2006/relationships/hyperlink" Target="https://disk.yandex.ru/i/mNScjPiNn0BZtA" TargetMode="External"/><Relationship Id="rId199" Type="http://schemas.openxmlformats.org/officeDocument/2006/relationships/hyperlink" Target="https://disk.yandex.ru/i/cLyOT5XPmLVyPw" TargetMode="External"/><Relationship Id="rId203" Type="http://schemas.openxmlformats.org/officeDocument/2006/relationships/hyperlink" Target="https://disk.yandex.ru/i/sJfGqstSjMwFdQ" TargetMode="External"/><Relationship Id="rId385" Type="http://schemas.openxmlformats.org/officeDocument/2006/relationships/hyperlink" Target="https://disk.yandex.ru/i/fG7n0GP5QPnAoA" TargetMode="External"/><Relationship Id="rId19" Type="http://schemas.openxmlformats.org/officeDocument/2006/relationships/hyperlink" Target="https://disk.yandex.ru/i/6uG1GA5mDdmr3g" TargetMode="External"/><Relationship Id="rId224" Type="http://schemas.openxmlformats.org/officeDocument/2006/relationships/hyperlink" Target="https://disk.yandex.ru/i/t7BoPdyZi8KS5A" TargetMode="External"/><Relationship Id="rId245" Type="http://schemas.openxmlformats.org/officeDocument/2006/relationships/hyperlink" Target="https://disk.yandex.ru/i/Nk9-Dqk53fJ-7A" TargetMode="External"/><Relationship Id="rId266" Type="http://schemas.openxmlformats.org/officeDocument/2006/relationships/hyperlink" Target="https://disk.yandex.ru/i/MNxtLxn45wGM4g" TargetMode="External"/><Relationship Id="rId287" Type="http://schemas.openxmlformats.org/officeDocument/2006/relationships/hyperlink" Target="https://disk.yandex.ru/i/45EoJ1NBA3tQkA" TargetMode="External"/><Relationship Id="rId410" Type="http://schemas.openxmlformats.org/officeDocument/2006/relationships/hyperlink" Target="https://disk.yandex.ru/i/IlmyA0y-Iou22g" TargetMode="External"/><Relationship Id="rId431" Type="http://schemas.openxmlformats.org/officeDocument/2006/relationships/hyperlink" Target="https://yandex.ru/maps/-/CDwfI63d" TargetMode="External"/><Relationship Id="rId452" Type="http://schemas.openxmlformats.org/officeDocument/2006/relationships/hyperlink" Target="https://yandex.ru/maps/-/CHBVmGip" TargetMode="External"/><Relationship Id="rId30" Type="http://schemas.openxmlformats.org/officeDocument/2006/relationships/hyperlink" Target="https://disk.yandex.ru/i/A3OlbePjUz7bRA" TargetMode="External"/><Relationship Id="rId105" Type="http://schemas.openxmlformats.org/officeDocument/2006/relationships/hyperlink" Target="https://disk.yandex.ru/i/8rJ69Xuqc7mO6w" TargetMode="External"/><Relationship Id="rId126" Type="http://schemas.openxmlformats.org/officeDocument/2006/relationships/hyperlink" Target="https://disk.yandex.ru/i/ALADYs9KVZ1wIw" TargetMode="External"/><Relationship Id="rId147" Type="http://schemas.openxmlformats.org/officeDocument/2006/relationships/hyperlink" Target="https://disk.yandex.ru/i/VkQ5OhqIYSC4hA" TargetMode="External"/><Relationship Id="rId168" Type="http://schemas.openxmlformats.org/officeDocument/2006/relationships/hyperlink" Target="https://disk.yandex.ru/i/eibGwwiCyZaI_A" TargetMode="External"/><Relationship Id="rId312" Type="http://schemas.openxmlformats.org/officeDocument/2006/relationships/hyperlink" Target="https://disk.yandex.ru/i/SMsRahbg-PyUdg" TargetMode="External"/><Relationship Id="rId333" Type="http://schemas.openxmlformats.org/officeDocument/2006/relationships/hyperlink" Target="https://disk.yandex.ru/i/uyFUfU5HB0EbxA" TargetMode="External"/><Relationship Id="rId354" Type="http://schemas.openxmlformats.org/officeDocument/2006/relationships/hyperlink" Target="https://disk.yandex.ru/i/2uMpvuIux8uCAQ" TargetMode="External"/><Relationship Id="rId51" Type="http://schemas.openxmlformats.org/officeDocument/2006/relationships/hyperlink" Target="https://disk.yandex.ru/i/ktYfvgA3ER0BwQ" TargetMode="External"/><Relationship Id="rId72" Type="http://schemas.openxmlformats.org/officeDocument/2006/relationships/hyperlink" Target="https://disk.yandex.ru/i/y10PsUq-O-KCjw" TargetMode="External"/><Relationship Id="rId93" Type="http://schemas.openxmlformats.org/officeDocument/2006/relationships/hyperlink" Target="https://disk.yandex.ru/i/X25cGFMOYhSCoA" TargetMode="External"/><Relationship Id="rId189" Type="http://schemas.openxmlformats.org/officeDocument/2006/relationships/hyperlink" Target="https://disk.yandex.ru/i/qvDzxFj5BHFw3Q" TargetMode="External"/><Relationship Id="rId375" Type="http://schemas.openxmlformats.org/officeDocument/2006/relationships/hyperlink" Target="https://disk.yandex.ru/i/fwXQqTlgdyBW2A" TargetMode="External"/><Relationship Id="rId396" Type="http://schemas.openxmlformats.org/officeDocument/2006/relationships/hyperlink" Target="https://disk.yandex.ru/i/7wmhFrJutxDxuQ" TargetMode="External"/><Relationship Id="rId3" Type="http://schemas.openxmlformats.org/officeDocument/2006/relationships/hyperlink" Target="https://disk.yandex.ru/i/AIgtP91f7k5t4Q" TargetMode="External"/><Relationship Id="rId214" Type="http://schemas.openxmlformats.org/officeDocument/2006/relationships/hyperlink" Target="https://disk.yandex.ru/i/njqC5GPg0xSl2g" TargetMode="External"/><Relationship Id="rId235" Type="http://schemas.openxmlformats.org/officeDocument/2006/relationships/hyperlink" Target="https://disk.yandex.ru/i/9D_hcQdUKu1RFA" TargetMode="External"/><Relationship Id="rId256" Type="http://schemas.openxmlformats.org/officeDocument/2006/relationships/hyperlink" Target="https://disk.yandex.ru/i/UTP_ZOFjL-esfA" TargetMode="External"/><Relationship Id="rId277" Type="http://schemas.openxmlformats.org/officeDocument/2006/relationships/hyperlink" Target="https://disk.yandex.ru/i/FXnaRC9E-gvSFA" TargetMode="External"/><Relationship Id="rId298" Type="http://schemas.openxmlformats.org/officeDocument/2006/relationships/hyperlink" Target="https://disk.yandex.ru/i/zcAGgVRN6YraUQ" TargetMode="External"/><Relationship Id="rId400" Type="http://schemas.openxmlformats.org/officeDocument/2006/relationships/hyperlink" Target="https://disk.yandex.ru/i/unpGo6U6fN7KzA" TargetMode="External"/><Relationship Id="rId421" Type="http://schemas.openxmlformats.org/officeDocument/2006/relationships/hyperlink" Target="https://disk.yandex.ru/i/esPhILuDj7ABRQ" TargetMode="External"/><Relationship Id="rId442" Type="http://schemas.openxmlformats.org/officeDocument/2006/relationships/hyperlink" Target="https://yandex.ru/maps/-/CDwfM2JN" TargetMode="External"/><Relationship Id="rId116" Type="http://schemas.openxmlformats.org/officeDocument/2006/relationships/hyperlink" Target="https://disk.yandex.ru/i/KZRIoyMTdd2oEA" TargetMode="External"/><Relationship Id="rId137" Type="http://schemas.openxmlformats.org/officeDocument/2006/relationships/hyperlink" Target="https://disk.yandex.ru/i/sQgiKEoDFdo8zw" TargetMode="External"/><Relationship Id="rId158" Type="http://schemas.openxmlformats.org/officeDocument/2006/relationships/hyperlink" Target="https://disk.yandex.ru/i/u9AsvTGRptSchA" TargetMode="External"/><Relationship Id="rId302" Type="http://schemas.openxmlformats.org/officeDocument/2006/relationships/hyperlink" Target="https://disk.yandex.ru/i/z9GYPQISYkekUw" TargetMode="External"/><Relationship Id="rId323" Type="http://schemas.openxmlformats.org/officeDocument/2006/relationships/hyperlink" Target="https://disk.yandex.ru/i/MDdPT06Rx9Jd4Q" TargetMode="External"/><Relationship Id="rId344" Type="http://schemas.openxmlformats.org/officeDocument/2006/relationships/hyperlink" Target="https://disk.yandex.ru/i/NyewLcVQQDdjOA" TargetMode="External"/><Relationship Id="rId20" Type="http://schemas.openxmlformats.org/officeDocument/2006/relationships/hyperlink" Target="https://disk.yandex.ru/i/Z27760HvVSVdQg" TargetMode="External"/><Relationship Id="rId41" Type="http://schemas.openxmlformats.org/officeDocument/2006/relationships/hyperlink" Target="https://disk.yandex.ru/i/KfzZ427h6rD31Q" TargetMode="External"/><Relationship Id="rId62" Type="http://schemas.openxmlformats.org/officeDocument/2006/relationships/hyperlink" Target="https://disk.yandex.ru/i/7x7AHOpk3JHttw" TargetMode="External"/><Relationship Id="rId83" Type="http://schemas.openxmlformats.org/officeDocument/2006/relationships/hyperlink" Target="https://disk.yandex.ru/i/a0r-TWh74L4ROA" TargetMode="External"/><Relationship Id="rId179" Type="http://schemas.openxmlformats.org/officeDocument/2006/relationships/hyperlink" Target="https://disk.yandex.ru/i/p01ihsRIdTgWhw" TargetMode="External"/><Relationship Id="rId365" Type="http://schemas.openxmlformats.org/officeDocument/2006/relationships/hyperlink" Target="https://disk.yandex.ru/i/R9M4PhC5IBndxw" TargetMode="External"/><Relationship Id="rId386" Type="http://schemas.openxmlformats.org/officeDocument/2006/relationships/hyperlink" Target="https://disk.yandex.ru/i/PiO8Ivn-tGKvEQ" TargetMode="External"/><Relationship Id="rId190" Type="http://schemas.openxmlformats.org/officeDocument/2006/relationships/hyperlink" Target="https://disk.yandex.ru/i/Kh716ZBfhPQm4g" TargetMode="External"/><Relationship Id="rId204" Type="http://schemas.openxmlformats.org/officeDocument/2006/relationships/hyperlink" Target="https://disk.yandex.ru/i/IysDu_x6beI5cw" TargetMode="External"/><Relationship Id="rId225" Type="http://schemas.openxmlformats.org/officeDocument/2006/relationships/hyperlink" Target="https://disk.yandex.ru/i/YbjzLISY8n0z5g" TargetMode="External"/><Relationship Id="rId246" Type="http://schemas.openxmlformats.org/officeDocument/2006/relationships/hyperlink" Target="https://disk.yandex.ru/i/3NLpAW1qxLOgzg" TargetMode="External"/><Relationship Id="rId267" Type="http://schemas.openxmlformats.org/officeDocument/2006/relationships/hyperlink" Target="https://disk.yandex.ru/i/vuTCxoIJLDiXPA" TargetMode="External"/><Relationship Id="rId288" Type="http://schemas.openxmlformats.org/officeDocument/2006/relationships/hyperlink" Target="https://disk.yandex.ru/i/NQRBOGUAUe3QBQ" TargetMode="External"/><Relationship Id="rId411" Type="http://schemas.openxmlformats.org/officeDocument/2006/relationships/hyperlink" Target="https://disk.yandex.ru/i/feTK_EUM2CBALA" TargetMode="External"/><Relationship Id="rId432" Type="http://schemas.openxmlformats.org/officeDocument/2006/relationships/hyperlink" Target="https://yandex.ru/maps/-/CDwfI63d" TargetMode="External"/><Relationship Id="rId453" Type="http://schemas.openxmlformats.org/officeDocument/2006/relationships/printerSettings" Target="../printerSettings/printerSettings1.bin"/><Relationship Id="rId106" Type="http://schemas.openxmlformats.org/officeDocument/2006/relationships/hyperlink" Target="https://disk.yandex.ru/i/tvrU0BsDv-C3bQ" TargetMode="External"/><Relationship Id="rId127" Type="http://schemas.openxmlformats.org/officeDocument/2006/relationships/hyperlink" Target="https://disk.yandex.ru/i/XFbkTyxSBK5nhQ" TargetMode="External"/><Relationship Id="rId313" Type="http://schemas.openxmlformats.org/officeDocument/2006/relationships/hyperlink" Target="https://disk.yandex.ru/i/ayovO_qOn4EOtA" TargetMode="External"/><Relationship Id="rId10" Type="http://schemas.openxmlformats.org/officeDocument/2006/relationships/hyperlink" Target="https://disk.yandex.ru/i/0tu6ldUApP0yTA" TargetMode="External"/><Relationship Id="rId31" Type="http://schemas.openxmlformats.org/officeDocument/2006/relationships/hyperlink" Target="https://disk.yandex.ru/i/I_zYNLFparAypQ" TargetMode="External"/><Relationship Id="rId52" Type="http://schemas.openxmlformats.org/officeDocument/2006/relationships/hyperlink" Target="https://disk.yandex.ru/i/nLlwuY1AB7AEag" TargetMode="External"/><Relationship Id="rId73" Type="http://schemas.openxmlformats.org/officeDocument/2006/relationships/hyperlink" Target="https://disk.yandex.ru/i/vi7yHXAPcmaxfQ" TargetMode="External"/><Relationship Id="rId94" Type="http://schemas.openxmlformats.org/officeDocument/2006/relationships/hyperlink" Target="https://disk.yandex.ru/i/xIjCF_0lFhThZw" TargetMode="External"/><Relationship Id="rId148" Type="http://schemas.openxmlformats.org/officeDocument/2006/relationships/hyperlink" Target="https://disk.yandex.ru/i/HKJsYRqHWCKqfQ" TargetMode="External"/><Relationship Id="rId169" Type="http://schemas.openxmlformats.org/officeDocument/2006/relationships/hyperlink" Target="https://disk.yandex.ru/i/qFaVrFe8LthfHQ" TargetMode="External"/><Relationship Id="rId334" Type="http://schemas.openxmlformats.org/officeDocument/2006/relationships/hyperlink" Target="https://disk.yandex.ru/i/_Cg3U_LZ9Boz2g" TargetMode="External"/><Relationship Id="rId355" Type="http://schemas.openxmlformats.org/officeDocument/2006/relationships/hyperlink" Target="https://disk.yandex.ru/i/odhNMAPci5OK0g" TargetMode="External"/><Relationship Id="rId376" Type="http://schemas.openxmlformats.org/officeDocument/2006/relationships/hyperlink" Target="https://disk.yandex.ru/i/-yw7Ad-o_9Eg1Q" TargetMode="External"/><Relationship Id="rId397" Type="http://schemas.openxmlformats.org/officeDocument/2006/relationships/hyperlink" Target="https://disk.yandex.ru/i/Zskcbu0drGSa0g" TargetMode="External"/><Relationship Id="rId4" Type="http://schemas.openxmlformats.org/officeDocument/2006/relationships/hyperlink" Target="https://disk.yandex.ru/i/mJn6oyk0-FmN3w" TargetMode="External"/><Relationship Id="rId180" Type="http://schemas.openxmlformats.org/officeDocument/2006/relationships/hyperlink" Target="https://disk.yandex.ru/i/UqlrTw_SjqCy_w" TargetMode="External"/><Relationship Id="rId215" Type="http://schemas.openxmlformats.org/officeDocument/2006/relationships/hyperlink" Target="https://disk.yandex.ru/i/yuysuXqHEttILA" TargetMode="External"/><Relationship Id="rId236" Type="http://schemas.openxmlformats.org/officeDocument/2006/relationships/hyperlink" Target="https://disk.yandex.ru/i/ZOPhbU4t5gDOHA" TargetMode="External"/><Relationship Id="rId257" Type="http://schemas.openxmlformats.org/officeDocument/2006/relationships/hyperlink" Target="https://disk.yandex.ru/i/4LYKFK8MOyPNUA" TargetMode="External"/><Relationship Id="rId278" Type="http://schemas.openxmlformats.org/officeDocument/2006/relationships/hyperlink" Target="https://disk.yandex.ru/i/9HnG8lZpQD2R0Q" TargetMode="External"/><Relationship Id="rId401" Type="http://schemas.openxmlformats.org/officeDocument/2006/relationships/hyperlink" Target="https://disk.yandex.ru/i/bsmNhyRGpUUqwA" TargetMode="External"/><Relationship Id="rId422" Type="http://schemas.openxmlformats.org/officeDocument/2006/relationships/hyperlink" Target="https://disk.yandex.ru/i/1wmy7MZN5Ui8Wg" TargetMode="External"/><Relationship Id="rId443" Type="http://schemas.openxmlformats.org/officeDocument/2006/relationships/hyperlink" Target="https://yandex.ru/maps/-/CDwfQQyK" TargetMode="External"/><Relationship Id="rId303" Type="http://schemas.openxmlformats.org/officeDocument/2006/relationships/hyperlink" Target="https://disk.yandex.ru/i/XA-SHc0dm8rFuA" TargetMode="External"/><Relationship Id="rId42" Type="http://schemas.openxmlformats.org/officeDocument/2006/relationships/hyperlink" Target="https://disk.yandex.ru/i/dPYZpaBfAJgqSw" TargetMode="External"/><Relationship Id="rId84" Type="http://schemas.openxmlformats.org/officeDocument/2006/relationships/hyperlink" Target="https://disk.yandex.ru/i/EgkJdqgdlQTYzQ" TargetMode="External"/><Relationship Id="rId138" Type="http://schemas.openxmlformats.org/officeDocument/2006/relationships/hyperlink" Target="https://disk.yandex.ru/i/3FI1W1NUvUyGhA" TargetMode="External"/><Relationship Id="rId345" Type="http://schemas.openxmlformats.org/officeDocument/2006/relationships/hyperlink" Target="https://disk.yandex.ru/i/d0O3qRfhH4tcGA" TargetMode="External"/><Relationship Id="rId387" Type="http://schemas.openxmlformats.org/officeDocument/2006/relationships/hyperlink" Target="https://disk.yandex.ru/i/UI6r5_LJYzUycg" TargetMode="External"/><Relationship Id="rId191" Type="http://schemas.openxmlformats.org/officeDocument/2006/relationships/hyperlink" Target="https://disk.yandex.ru/i/HUrA7f8bQxZgLg" TargetMode="External"/><Relationship Id="rId205" Type="http://schemas.openxmlformats.org/officeDocument/2006/relationships/hyperlink" Target="https://disk.yandex.ru/i/H872LxOFT2wG9Q" TargetMode="External"/><Relationship Id="rId247" Type="http://schemas.openxmlformats.org/officeDocument/2006/relationships/hyperlink" Target="https://disk.yandex.ru/i/5_nYJaljdId-4g" TargetMode="External"/><Relationship Id="rId412" Type="http://schemas.openxmlformats.org/officeDocument/2006/relationships/hyperlink" Target="https://disk.yandex.ru/i/PaZdPxD4ksU9VQ" TargetMode="External"/><Relationship Id="rId107" Type="http://schemas.openxmlformats.org/officeDocument/2006/relationships/hyperlink" Target="https://disk.yandex.ru/i/9Qt5EbdfIFPD6A" TargetMode="External"/><Relationship Id="rId289" Type="http://schemas.openxmlformats.org/officeDocument/2006/relationships/hyperlink" Target="https://disk.yandex.ru/i/6niiEQ8Uv-eqlg" TargetMode="External"/><Relationship Id="rId11" Type="http://schemas.openxmlformats.org/officeDocument/2006/relationships/hyperlink" Target="https://disk.yandex.ru/i/IdFkXG_3B2WiFw" TargetMode="External"/><Relationship Id="rId53" Type="http://schemas.openxmlformats.org/officeDocument/2006/relationships/hyperlink" Target="https://disk.yandex.ru/i/XREQAo9f2hi4Dw" TargetMode="External"/><Relationship Id="rId149" Type="http://schemas.openxmlformats.org/officeDocument/2006/relationships/hyperlink" Target="https://disk.yandex.ru/i/xnEJJNVHKbX_Cg" TargetMode="External"/><Relationship Id="rId314" Type="http://schemas.openxmlformats.org/officeDocument/2006/relationships/hyperlink" Target="https://disk.yandex.ru/i/w4Znz5Bsiiy0HQ" TargetMode="External"/><Relationship Id="rId356" Type="http://schemas.openxmlformats.org/officeDocument/2006/relationships/hyperlink" Target="https://disk.yandex.ru/i/-4tiojnlGS8qIQ" TargetMode="External"/><Relationship Id="rId398" Type="http://schemas.openxmlformats.org/officeDocument/2006/relationships/hyperlink" Target="https://disk.yandex.ru/i/9wVsEk3AMCVQGQ" TargetMode="External"/><Relationship Id="rId95" Type="http://schemas.openxmlformats.org/officeDocument/2006/relationships/hyperlink" Target="https://disk.yandex.ru/i/oSU1ChvFCWyxkQ" TargetMode="External"/><Relationship Id="rId160" Type="http://schemas.openxmlformats.org/officeDocument/2006/relationships/hyperlink" Target="https://disk.yandex.ru/i/BBBSvGDv6j27NA" TargetMode="External"/><Relationship Id="rId216" Type="http://schemas.openxmlformats.org/officeDocument/2006/relationships/hyperlink" Target="https://disk.yandex.ru/i/Iy7HOM98rklYPg" TargetMode="External"/><Relationship Id="rId423" Type="http://schemas.openxmlformats.org/officeDocument/2006/relationships/hyperlink" Target="https://disk.yandex.ru/i/zPxIEtFwBtuhvQ" TargetMode="External"/><Relationship Id="rId258" Type="http://schemas.openxmlformats.org/officeDocument/2006/relationships/hyperlink" Target="https://disk.yandex.ru/i/HMEK44b89_Kdpg" TargetMode="External"/><Relationship Id="rId22" Type="http://schemas.openxmlformats.org/officeDocument/2006/relationships/hyperlink" Target="https://disk.yandex.ru/i/ACbi2eG2vphCXw" TargetMode="External"/><Relationship Id="rId64" Type="http://schemas.openxmlformats.org/officeDocument/2006/relationships/hyperlink" Target="https://disk.yandex.ru/i/3V_7Qk5lPy3RNQ" TargetMode="External"/><Relationship Id="rId118" Type="http://schemas.openxmlformats.org/officeDocument/2006/relationships/hyperlink" Target="https://disk.yandex.ru/i/q659w8NWnSyqzw" TargetMode="External"/><Relationship Id="rId325" Type="http://schemas.openxmlformats.org/officeDocument/2006/relationships/hyperlink" Target="https://disk.yandex.ru/i/WV5eENqyde96cg" TargetMode="External"/><Relationship Id="rId367" Type="http://schemas.openxmlformats.org/officeDocument/2006/relationships/hyperlink" Target="https://disk.yandex.ru/i/bSLjeojJzFQq2g" TargetMode="External"/><Relationship Id="rId171" Type="http://schemas.openxmlformats.org/officeDocument/2006/relationships/hyperlink" Target="https://disk.yandex.ru/i/qJhK0KFVyVyZVg" TargetMode="External"/><Relationship Id="rId227" Type="http://schemas.openxmlformats.org/officeDocument/2006/relationships/hyperlink" Target="https://disk.yandex.ru/i/C38tFRGTk7Sjfg" TargetMode="External"/><Relationship Id="rId269" Type="http://schemas.openxmlformats.org/officeDocument/2006/relationships/hyperlink" Target="https://disk.yandex.ru/i/JziRoSyWfim46g" TargetMode="External"/><Relationship Id="rId434" Type="http://schemas.openxmlformats.org/officeDocument/2006/relationships/hyperlink" Target="https://yandex.ru/maps/-/CDwfITy9" TargetMode="External"/><Relationship Id="rId33" Type="http://schemas.openxmlformats.org/officeDocument/2006/relationships/hyperlink" Target="https://disk.yandex.ru/i/BQBbxzDx54Vr6Q" TargetMode="External"/><Relationship Id="rId129" Type="http://schemas.openxmlformats.org/officeDocument/2006/relationships/hyperlink" Target="https://disk.yandex.ru/i/6hGnXttZpuOWyA" TargetMode="External"/><Relationship Id="rId280" Type="http://schemas.openxmlformats.org/officeDocument/2006/relationships/hyperlink" Target="https://disk.yandex.ru/i/abotEPIe0oW9Jw" TargetMode="External"/><Relationship Id="rId336" Type="http://schemas.openxmlformats.org/officeDocument/2006/relationships/hyperlink" Target="https://disk.yandex.ru/i/xB-p4NGGxRRvdA" TargetMode="External"/><Relationship Id="rId75" Type="http://schemas.openxmlformats.org/officeDocument/2006/relationships/hyperlink" Target="https://disk.yandex.ru/i/pgtjYcQEztgJvg" TargetMode="External"/><Relationship Id="rId140" Type="http://schemas.openxmlformats.org/officeDocument/2006/relationships/hyperlink" Target="https://disk.yandex.ru/i/0n39v5MAygtp8A" TargetMode="External"/><Relationship Id="rId182" Type="http://schemas.openxmlformats.org/officeDocument/2006/relationships/hyperlink" Target="https://disk.yandex.ru/i/1x6EAz26-k_gkg" TargetMode="External"/><Relationship Id="rId378" Type="http://schemas.openxmlformats.org/officeDocument/2006/relationships/hyperlink" Target="https://disk.yandex.ru/i/pLDi0S5_weAIxQ" TargetMode="External"/><Relationship Id="rId403" Type="http://schemas.openxmlformats.org/officeDocument/2006/relationships/hyperlink" Target="https://disk.yandex.ru/i/kNxvGmmFqL8U9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8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3" style="6" customWidth="1"/>
    <col min="4" max="4" width="9.5703125" style="6" customWidth="1"/>
    <col min="5" max="5" width="10" style="6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1" customWidth="1"/>
    <col min="10" max="10" width="8.7109375" style="1" customWidth="1"/>
    <col min="11" max="11" width="16.140625" style="1" customWidth="1"/>
    <col min="12" max="12" width="11.7109375" style="2" customWidth="1"/>
    <col min="13" max="13" width="11" style="2" customWidth="1"/>
    <col min="14" max="14" width="12.140625" style="2" customWidth="1"/>
    <col min="15" max="15" width="19" style="2" customWidth="1"/>
    <col min="16" max="17" width="15.5703125" style="1" customWidth="1"/>
    <col min="18" max="16384" width="9.140625" style="1"/>
  </cols>
  <sheetData>
    <row r="1" spans="1:17" s="7" customFormat="1" x14ac:dyDescent="0.25">
      <c r="A1" s="8" t="s">
        <v>0</v>
      </c>
      <c r="B1" s="8" t="s">
        <v>69</v>
      </c>
      <c r="C1" s="8" t="s">
        <v>1</v>
      </c>
      <c r="D1" s="8" t="s">
        <v>70</v>
      </c>
      <c r="E1" s="8" t="s">
        <v>849</v>
      </c>
      <c r="F1" s="8" t="s">
        <v>850</v>
      </c>
      <c r="G1" s="8" t="s">
        <v>2</v>
      </c>
      <c r="H1" s="8" t="s">
        <v>3</v>
      </c>
      <c r="I1" s="8" t="s">
        <v>7</v>
      </c>
      <c r="J1" s="8" t="s">
        <v>4</v>
      </c>
      <c r="K1" s="8" t="s">
        <v>848</v>
      </c>
      <c r="L1" s="8" t="s">
        <v>71</v>
      </c>
      <c r="M1" s="8" t="s">
        <v>72</v>
      </c>
      <c r="N1" s="8" t="s">
        <v>73</v>
      </c>
      <c r="O1" s="9" t="s">
        <v>866</v>
      </c>
      <c r="P1" s="8" t="s">
        <v>5</v>
      </c>
      <c r="Q1" s="8" t="s">
        <v>6</v>
      </c>
    </row>
    <row r="2" spans="1:17" x14ac:dyDescent="0.25">
      <c r="A2" s="10" t="s">
        <v>68</v>
      </c>
      <c r="B2" s="10" t="s">
        <v>847</v>
      </c>
      <c r="C2" s="11" t="s">
        <v>524</v>
      </c>
      <c r="D2" s="12" t="s">
        <v>70</v>
      </c>
      <c r="E2" s="10" t="s">
        <v>849</v>
      </c>
      <c r="F2" s="10" t="s">
        <v>67</v>
      </c>
      <c r="G2" s="10" t="s">
        <v>57</v>
      </c>
      <c r="H2" s="10" t="s">
        <v>203</v>
      </c>
      <c r="I2" s="10" t="s">
        <v>204</v>
      </c>
      <c r="J2" s="10" t="s">
        <v>74</v>
      </c>
      <c r="K2" s="10">
        <v>1</v>
      </c>
      <c r="L2" s="4">
        <v>44850</v>
      </c>
      <c r="M2" s="3">
        <v>4500</v>
      </c>
      <c r="N2" s="3">
        <v>4000</v>
      </c>
      <c r="O2" s="10"/>
      <c r="P2" s="10" t="s">
        <v>791</v>
      </c>
      <c r="Q2" s="10" t="s">
        <v>818</v>
      </c>
    </row>
    <row r="3" spans="1:17" x14ac:dyDescent="0.25">
      <c r="A3" s="10" t="s">
        <v>68</v>
      </c>
      <c r="B3" s="10" t="s">
        <v>847</v>
      </c>
      <c r="C3" s="11" t="s">
        <v>555</v>
      </c>
      <c r="D3" s="12" t="s">
        <v>70</v>
      </c>
      <c r="E3" s="10" t="s">
        <v>849</v>
      </c>
      <c r="F3" s="10" t="s">
        <v>67</v>
      </c>
      <c r="G3" s="10" t="s">
        <v>57</v>
      </c>
      <c r="H3" s="10" t="s">
        <v>203</v>
      </c>
      <c r="I3" s="10" t="s">
        <v>204</v>
      </c>
      <c r="J3" s="10" t="s">
        <v>75</v>
      </c>
      <c r="K3" s="10">
        <v>1</v>
      </c>
      <c r="L3" s="4">
        <v>42100</v>
      </c>
      <c r="M3" s="3">
        <v>4500</v>
      </c>
      <c r="N3" s="3">
        <v>4000</v>
      </c>
      <c r="O3" s="10"/>
      <c r="P3" s="10" t="s">
        <v>791</v>
      </c>
      <c r="Q3" s="10" t="s">
        <v>818</v>
      </c>
    </row>
    <row r="4" spans="1:17" x14ac:dyDescent="0.25">
      <c r="A4" s="10" t="s">
        <v>68</v>
      </c>
      <c r="B4" s="10" t="s">
        <v>847</v>
      </c>
      <c r="C4" s="11" t="s">
        <v>555</v>
      </c>
      <c r="D4" s="12" t="s">
        <v>70</v>
      </c>
      <c r="E4" s="10" t="s">
        <v>849</v>
      </c>
      <c r="F4" s="10" t="s">
        <v>67</v>
      </c>
      <c r="G4" s="10" t="s">
        <v>56</v>
      </c>
      <c r="H4" s="10" t="s">
        <v>203</v>
      </c>
      <c r="I4" s="10" t="s">
        <v>851</v>
      </c>
      <c r="J4" s="10" t="s">
        <v>76</v>
      </c>
      <c r="K4" s="10">
        <v>1</v>
      </c>
      <c r="L4" s="4">
        <v>32500</v>
      </c>
      <c r="M4" s="3">
        <v>4500</v>
      </c>
      <c r="N4" s="3">
        <v>2000</v>
      </c>
      <c r="O4" s="10"/>
      <c r="P4" s="10" t="s">
        <v>791</v>
      </c>
      <c r="Q4" s="10" t="s">
        <v>818</v>
      </c>
    </row>
    <row r="5" spans="1:17" x14ac:dyDescent="0.25">
      <c r="A5" s="10" t="s">
        <v>68</v>
      </c>
      <c r="B5" s="10" t="s">
        <v>847</v>
      </c>
      <c r="C5" s="11" t="s">
        <v>698</v>
      </c>
      <c r="D5" s="12" t="s">
        <v>70</v>
      </c>
      <c r="E5" s="10" t="s">
        <v>849</v>
      </c>
      <c r="F5" s="10" t="s">
        <v>67</v>
      </c>
      <c r="G5" s="10" t="s">
        <v>57</v>
      </c>
      <c r="H5" s="10" t="s">
        <v>203</v>
      </c>
      <c r="I5" s="10" t="s">
        <v>204</v>
      </c>
      <c r="J5" s="10" t="s">
        <v>77</v>
      </c>
      <c r="K5" s="10">
        <v>1</v>
      </c>
      <c r="L5" s="4">
        <v>42100</v>
      </c>
      <c r="M5" s="3">
        <v>4500</v>
      </c>
      <c r="N5" s="3">
        <v>4000</v>
      </c>
      <c r="O5" s="10"/>
      <c r="P5" s="10" t="s">
        <v>792</v>
      </c>
      <c r="Q5" s="10" t="s">
        <v>819</v>
      </c>
    </row>
    <row r="6" spans="1:17" x14ac:dyDescent="0.25">
      <c r="A6" s="10" t="s">
        <v>68</v>
      </c>
      <c r="B6" s="10" t="s">
        <v>847</v>
      </c>
      <c r="C6" s="11" t="s">
        <v>738</v>
      </c>
      <c r="D6" s="12" t="s">
        <v>70</v>
      </c>
      <c r="E6" s="10" t="s">
        <v>849</v>
      </c>
      <c r="F6" s="10" t="s">
        <v>67</v>
      </c>
      <c r="G6" s="10" t="s">
        <v>56</v>
      </c>
      <c r="H6" s="10" t="s">
        <v>203</v>
      </c>
      <c r="I6" s="10" t="s">
        <v>851</v>
      </c>
      <c r="J6" s="10" t="s">
        <v>78</v>
      </c>
      <c r="K6" s="10">
        <v>1</v>
      </c>
      <c r="L6" s="4">
        <v>32500</v>
      </c>
      <c r="M6" s="3">
        <v>4500</v>
      </c>
      <c r="N6" s="3">
        <v>2000</v>
      </c>
      <c r="O6" s="10"/>
      <c r="P6" s="10" t="s">
        <v>793</v>
      </c>
      <c r="Q6" s="10" t="s">
        <v>820</v>
      </c>
    </row>
    <row r="7" spans="1:17" x14ac:dyDescent="0.25">
      <c r="A7" s="10" t="s">
        <v>68</v>
      </c>
      <c r="B7" s="10" t="s">
        <v>847</v>
      </c>
      <c r="C7" s="11" t="s">
        <v>534</v>
      </c>
      <c r="D7" s="12" t="s">
        <v>70</v>
      </c>
      <c r="E7" s="10" t="s">
        <v>849</v>
      </c>
      <c r="F7" s="10" t="s">
        <v>67</v>
      </c>
      <c r="G7" s="10" t="s">
        <v>57</v>
      </c>
      <c r="H7" s="10" t="s">
        <v>203</v>
      </c>
      <c r="I7" s="10" t="s">
        <v>204</v>
      </c>
      <c r="J7" s="10" t="s">
        <v>79</v>
      </c>
      <c r="K7" s="10">
        <v>1</v>
      </c>
      <c r="L7" s="4">
        <v>42100</v>
      </c>
      <c r="M7" s="3">
        <v>4500</v>
      </c>
      <c r="N7" s="3">
        <v>4000</v>
      </c>
      <c r="O7" s="10"/>
      <c r="P7" s="10" t="s">
        <v>794</v>
      </c>
      <c r="Q7" s="10" t="s">
        <v>821</v>
      </c>
    </row>
    <row r="8" spans="1:17" x14ac:dyDescent="0.25">
      <c r="A8" s="10" t="s">
        <v>68</v>
      </c>
      <c r="B8" s="10" t="s">
        <v>847</v>
      </c>
      <c r="C8" s="11" t="str">
        <f ca="1">IFERROR(__xludf.DUMMYFUNCTION("""COMPUTED_VALUE"""),"пр. Мира (Агрегатный завод)")</f>
        <v>пр. Мира (Агрегатный завод)</v>
      </c>
      <c r="D8" s="12" t="s">
        <v>70</v>
      </c>
      <c r="E8" s="10" t="s">
        <v>849</v>
      </c>
      <c r="F8" s="10" t="s">
        <v>67</v>
      </c>
      <c r="G8" s="10" t="s">
        <v>57</v>
      </c>
      <c r="H8" s="10" t="s">
        <v>203</v>
      </c>
      <c r="I8" s="10" t="s">
        <v>851</v>
      </c>
      <c r="J8" s="10" t="s">
        <v>80</v>
      </c>
      <c r="K8" s="10">
        <v>1</v>
      </c>
      <c r="L8" s="4">
        <v>42100</v>
      </c>
      <c r="M8" s="3">
        <v>4500</v>
      </c>
      <c r="N8" s="3">
        <v>2000</v>
      </c>
      <c r="O8" s="10"/>
      <c r="P8" s="10" t="s">
        <v>795</v>
      </c>
      <c r="Q8" s="10" t="s">
        <v>822</v>
      </c>
    </row>
    <row r="9" spans="1:17" x14ac:dyDescent="0.25">
      <c r="A9" s="10" t="s">
        <v>68</v>
      </c>
      <c r="B9" s="10" t="s">
        <v>847</v>
      </c>
      <c r="C9" s="11" t="str">
        <f ca="1">IFERROR(__xludf.DUMMYFUNCTION("""COMPUTED_VALUE"""),"пр. Мира (Агрегатный завод)")</f>
        <v>пр. Мира (Агрегатный завод)</v>
      </c>
      <c r="D9" s="12" t="s">
        <v>70</v>
      </c>
      <c r="E9" s="10" t="s">
        <v>849</v>
      </c>
      <c r="F9" s="10" t="s">
        <v>67</v>
      </c>
      <c r="G9" s="10" t="s">
        <v>56</v>
      </c>
      <c r="H9" s="10" t="s">
        <v>203</v>
      </c>
      <c r="I9" s="10" t="s">
        <v>851</v>
      </c>
      <c r="J9" s="10" t="s">
        <v>81</v>
      </c>
      <c r="K9" s="10">
        <v>1</v>
      </c>
      <c r="L9" s="4">
        <v>27500</v>
      </c>
      <c r="M9" s="3">
        <v>4500</v>
      </c>
      <c r="N9" s="3">
        <v>2000</v>
      </c>
      <c r="O9" s="10"/>
      <c r="P9" s="10" t="s">
        <v>795</v>
      </c>
      <c r="Q9" s="10" t="s">
        <v>822</v>
      </c>
    </row>
    <row r="10" spans="1:17" x14ac:dyDescent="0.25">
      <c r="A10" s="10" t="s">
        <v>68</v>
      </c>
      <c r="B10" s="10" t="s">
        <v>847</v>
      </c>
      <c r="C10" s="11" t="s">
        <v>737</v>
      </c>
      <c r="D10" s="12" t="s">
        <v>70</v>
      </c>
      <c r="E10" s="10" t="s">
        <v>849</v>
      </c>
      <c r="F10" s="10" t="s">
        <v>67</v>
      </c>
      <c r="G10" s="10" t="s">
        <v>56</v>
      </c>
      <c r="H10" s="10" t="s">
        <v>203</v>
      </c>
      <c r="I10" s="10" t="s">
        <v>851</v>
      </c>
      <c r="J10" s="10" t="s">
        <v>82</v>
      </c>
      <c r="K10" s="10">
        <v>1</v>
      </c>
      <c r="L10" s="4">
        <v>32500</v>
      </c>
      <c r="M10" s="3">
        <v>4500</v>
      </c>
      <c r="N10" s="3">
        <v>2000</v>
      </c>
      <c r="O10" s="10"/>
      <c r="P10" s="10" t="s">
        <v>796</v>
      </c>
      <c r="Q10" s="10" t="s">
        <v>823</v>
      </c>
    </row>
    <row r="11" spans="1:17" x14ac:dyDescent="0.25">
      <c r="A11" s="10" t="s">
        <v>68</v>
      </c>
      <c r="B11" s="10" t="s">
        <v>847</v>
      </c>
      <c r="C11" s="11" t="s">
        <v>536</v>
      </c>
      <c r="D11" s="12" t="s">
        <v>70</v>
      </c>
      <c r="E11" s="10" t="s">
        <v>849</v>
      </c>
      <c r="F11" s="10" t="s">
        <v>67</v>
      </c>
      <c r="G11" s="10" t="s">
        <v>57</v>
      </c>
      <c r="H11" s="10" t="s">
        <v>203</v>
      </c>
      <c r="I11" s="10" t="s">
        <v>851</v>
      </c>
      <c r="J11" s="10" t="s">
        <v>83</v>
      </c>
      <c r="K11" s="10">
        <v>1</v>
      </c>
      <c r="L11" s="4">
        <v>42100</v>
      </c>
      <c r="M11" s="3">
        <v>4500</v>
      </c>
      <c r="N11" s="3">
        <v>2000</v>
      </c>
      <c r="O11" s="10"/>
      <c r="P11" s="10" t="s">
        <v>797</v>
      </c>
      <c r="Q11" s="10" t="s">
        <v>824</v>
      </c>
    </row>
    <row r="12" spans="1:17" x14ac:dyDescent="0.25">
      <c r="A12" s="10" t="s">
        <v>68</v>
      </c>
      <c r="B12" s="10" t="s">
        <v>847</v>
      </c>
      <c r="C12" s="11" t="s">
        <v>537</v>
      </c>
      <c r="D12" s="12" t="s">
        <v>70</v>
      </c>
      <c r="E12" s="10" t="s">
        <v>849</v>
      </c>
      <c r="F12" s="10" t="s">
        <v>67</v>
      </c>
      <c r="G12" s="10" t="s">
        <v>57</v>
      </c>
      <c r="H12" s="10" t="s">
        <v>203</v>
      </c>
      <c r="I12" s="10" t="s">
        <v>204</v>
      </c>
      <c r="J12" s="10" t="s">
        <v>84</v>
      </c>
      <c r="K12" s="10">
        <v>1</v>
      </c>
      <c r="L12" s="4">
        <v>44850</v>
      </c>
      <c r="M12" s="3">
        <v>4500</v>
      </c>
      <c r="N12" s="3">
        <v>4000</v>
      </c>
      <c r="O12" s="10"/>
      <c r="P12" s="10" t="s">
        <v>798</v>
      </c>
      <c r="Q12" s="10" t="s">
        <v>825</v>
      </c>
    </row>
    <row r="13" spans="1:17" x14ac:dyDescent="0.25">
      <c r="A13" s="10" t="s">
        <v>68</v>
      </c>
      <c r="B13" s="10" t="s">
        <v>847</v>
      </c>
      <c r="C13" s="11" t="s">
        <v>712</v>
      </c>
      <c r="D13" s="12" t="s">
        <v>70</v>
      </c>
      <c r="E13" s="10" t="s">
        <v>849</v>
      </c>
      <c r="F13" s="10" t="s">
        <v>67</v>
      </c>
      <c r="G13" s="10" t="s">
        <v>57</v>
      </c>
      <c r="H13" s="10" t="s">
        <v>203</v>
      </c>
      <c r="I13" s="10" t="s">
        <v>851</v>
      </c>
      <c r="J13" s="10" t="s">
        <v>85</v>
      </c>
      <c r="K13" s="10">
        <v>1</v>
      </c>
      <c r="L13" s="4">
        <v>32500</v>
      </c>
      <c r="M13" s="3">
        <v>4500</v>
      </c>
      <c r="N13" s="3">
        <v>2000</v>
      </c>
      <c r="O13" s="10"/>
      <c r="P13" s="10" t="s">
        <v>799</v>
      </c>
      <c r="Q13" s="10" t="s">
        <v>826</v>
      </c>
    </row>
    <row r="14" spans="1:17" x14ac:dyDescent="0.25">
      <c r="A14" s="10" t="s">
        <v>68</v>
      </c>
      <c r="B14" s="10" t="s">
        <v>847</v>
      </c>
      <c r="C14" s="11" t="s">
        <v>712</v>
      </c>
      <c r="D14" s="12" t="s">
        <v>70</v>
      </c>
      <c r="E14" s="10" t="s">
        <v>849</v>
      </c>
      <c r="F14" s="10" t="s">
        <v>67</v>
      </c>
      <c r="G14" s="10" t="s">
        <v>56</v>
      </c>
      <c r="H14" s="10" t="s">
        <v>203</v>
      </c>
      <c r="I14" s="10" t="s">
        <v>851</v>
      </c>
      <c r="J14" s="10" t="s">
        <v>86</v>
      </c>
      <c r="K14" s="10">
        <v>1</v>
      </c>
      <c r="L14" s="4">
        <v>27500</v>
      </c>
      <c r="M14" s="3">
        <v>4500</v>
      </c>
      <c r="N14" s="3">
        <v>2000</v>
      </c>
      <c r="O14" s="10"/>
      <c r="P14" s="10" t="s">
        <v>799</v>
      </c>
      <c r="Q14" s="10" t="s">
        <v>826</v>
      </c>
    </row>
    <row r="15" spans="1:17" x14ac:dyDescent="0.25">
      <c r="A15" s="10" t="s">
        <v>68</v>
      </c>
      <c r="B15" s="10" t="s">
        <v>847</v>
      </c>
      <c r="C15" s="11" t="str">
        <f ca="1">IFERROR(__xludf.DUMMYFUNCTION("""COMPUTED_VALUE"""),"Марпосадское шоссе (ДПС)")</f>
        <v>Марпосадское шоссе (ДПС)</v>
      </c>
      <c r="D15" s="12" t="s">
        <v>70</v>
      </c>
      <c r="E15" s="10" t="s">
        <v>849</v>
      </c>
      <c r="F15" s="10" t="s">
        <v>67</v>
      </c>
      <c r="G15" s="10" t="s">
        <v>57</v>
      </c>
      <c r="H15" s="10" t="s">
        <v>203</v>
      </c>
      <c r="I15" s="10" t="s">
        <v>204</v>
      </c>
      <c r="J15" s="10" t="s">
        <v>87</v>
      </c>
      <c r="K15" s="10">
        <v>1</v>
      </c>
      <c r="L15" s="4">
        <v>44850</v>
      </c>
      <c r="M15" s="3">
        <v>4500</v>
      </c>
      <c r="N15" s="3">
        <v>4000</v>
      </c>
      <c r="O15" s="10"/>
      <c r="P15" s="10" t="s">
        <v>800</v>
      </c>
      <c r="Q15" s="10" t="s">
        <v>827</v>
      </c>
    </row>
    <row r="16" spans="1:17" x14ac:dyDescent="0.25">
      <c r="A16" s="10" t="s">
        <v>68</v>
      </c>
      <c r="B16" s="10" t="s">
        <v>847</v>
      </c>
      <c r="C16" s="11" t="str">
        <f ca="1">IFERROR(__xludf.DUMMYFUNCTION("""COMPUTED_VALUE"""),"Марпосадское шоссе (ДПС)")</f>
        <v>Марпосадское шоссе (ДПС)</v>
      </c>
      <c r="D16" s="12" t="s">
        <v>70</v>
      </c>
      <c r="E16" s="10" t="s">
        <v>849</v>
      </c>
      <c r="F16" s="10" t="s">
        <v>67</v>
      </c>
      <c r="G16" s="10" t="s">
        <v>56</v>
      </c>
      <c r="H16" s="10" t="s">
        <v>203</v>
      </c>
      <c r="I16" s="10" t="s">
        <v>204</v>
      </c>
      <c r="J16" s="10" t="s">
        <v>88</v>
      </c>
      <c r="K16" s="10">
        <v>1</v>
      </c>
      <c r="L16" s="4">
        <v>44850</v>
      </c>
      <c r="M16" s="3">
        <v>4500</v>
      </c>
      <c r="N16" s="3">
        <v>4000</v>
      </c>
      <c r="O16" s="10"/>
      <c r="P16" s="10" t="s">
        <v>800</v>
      </c>
      <c r="Q16" s="10" t="s">
        <v>827</v>
      </c>
    </row>
    <row r="17" spans="1:17" x14ac:dyDescent="0.25">
      <c r="A17" s="10" t="s">
        <v>68</v>
      </c>
      <c r="B17" s="10" t="s">
        <v>847</v>
      </c>
      <c r="C17" s="11" t="s">
        <v>561</v>
      </c>
      <c r="D17" s="12" t="s">
        <v>70</v>
      </c>
      <c r="E17" s="10" t="s">
        <v>849</v>
      </c>
      <c r="F17" s="10" t="s">
        <v>67</v>
      </c>
      <c r="G17" s="10" t="s">
        <v>57</v>
      </c>
      <c r="H17" s="10" t="s">
        <v>203</v>
      </c>
      <c r="I17" s="10" t="s">
        <v>204</v>
      </c>
      <c r="J17" s="10" t="s">
        <v>89</v>
      </c>
      <c r="K17" s="10">
        <v>1</v>
      </c>
      <c r="L17" s="4">
        <v>36750</v>
      </c>
      <c r="M17" s="3">
        <v>4500</v>
      </c>
      <c r="N17" s="3">
        <v>4000</v>
      </c>
      <c r="O17" s="10"/>
      <c r="P17" s="10" t="s">
        <v>801</v>
      </c>
      <c r="Q17" s="10" t="s">
        <v>828</v>
      </c>
    </row>
    <row r="18" spans="1:17" x14ac:dyDescent="0.25">
      <c r="A18" s="10" t="s">
        <v>68</v>
      </c>
      <c r="B18" s="10" t="s">
        <v>847</v>
      </c>
      <c r="C18" s="11" t="s">
        <v>535</v>
      </c>
      <c r="D18" s="12" t="s">
        <v>70</v>
      </c>
      <c r="E18" s="10" t="s">
        <v>849</v>
      </c>
      <c r="F18" s="10" t="s">
        <v>67</v>
      </c>
      <c r="G18" s="10" t="s">
        <v>57</v>
      </c>
      <c r="H18" s="10" t="s">
        <v>203</v>
      </c>
      <c r="I18" s="10" t="s">
        <v>851</v>
      </c>
      <c r="J18" s="10" t="s">
        <v>90</v>
      </c>
      <c r="K18" s="10">
        <v>1</v>
      </c>
      <c r="L18" s="4">
        <v>42100</v>
      </c>
      <c r="M18" s="3">
        <v>4500</v>
      </c>
      <c r="N18" s="3">
        <v>2000</v>
      </c>
      <c r="O18" s="10"/>
      <c r="P18" s="10" t="s">
        <v>802</v>
      </c>
      <c r="Q18" s="10" t="s">
        <v>829</v>
      </c>
    </row>
    <row r="19" spans="1:17" x14ac:dyDescent="0.25">
      <c r="A19" s="10" t="s">
        <v>68</v>
      </c>
      <c r="B19" s="10" t="s">
        <v>847</v>
      </c>
      <c r="C19" s="11" t="s">
        <v>535</v>
      </c>
      <c r="D19" s="12" t="s">
        <v>70</v>
      </c>
      <c r="E19" s="10" t="s">
        <v>849</v>
      </c>
      <c r="F19" s="10" t="s">
        <v>67</v>
      </c>
      <c r="G19" s="10" t="s">
        <v>56</v>
      </c>
      <c r="H19" s="10" t="s">
        <v>203</v>
      </c>
      <c r="I19" s="10" t="s">
        <v>851</v>
      </c>
      <c r="J19" s="10" t="s">
        <v>91</v>
      </c>
      <c r="K19" s="10">
        <v>1</v>
      </c>
      <c r="L19" s="4">
        <f ca="1">IFERROR(__xludf.DUMMYFUNCTION("""COMPUTED_VALUE"""),35910)</f>
        <v>35910</v>
      </c>
      <c r="M19" s="3">
        <v>4500</v>
      </c>
      <c r="N19" s="3">
        <v>2000</v>
      </c>
      <c r="O19" s="10"/>
      <c r="P19" s="10" t="s">
        <v>802</v>
      </c>
      <c r="Q19" s="10" t="s">
        <v>829</v>
      </c>
    </row>
    <row r="20" spans="1:17" x14ac:dyDescent="0.25">
      <c r="A20" s="10" t="s">
        <v>68</v>
      </c>
      <c r="B20" s="10" t="s">
        <v>847</v>
      </c>
      <c r="C20" s="11" t="s">
        <v>790</v>
      </c>
      <c r="D20" s="12" t="s">
        <v>70</v>
      </c>
      <c r="E20" s="10" t="s">
        <v>849</v>
      </c>
      <c r="F20" s="10" t="s">
        <v>67</v>
      </c>
      <c r="G20" s="10" t="s">
        <v>57</v>
      </c>
      <c r="H20" s="10" t="s">
        <v>203</v>
      </c>
      <c r="I20" s="10" t="s">
        <v>851</v>
      </c>
      <c r="J20" s="10" t="s">
        <v>92</v>
      </c>
      <c r="K20" s="10">
        <v>1</v>
      </c>
      <c r="L20" s="4">
        <v>36750</v>
      </c>
      <c r="M20" s="3">
        <v>4500</v>
      </c>
      <c r="N20" s="3">
        <v>2000</v>
      </c>
      <c r="O20" s="10"/>
      <c r="P20" s="10" t="s">
        <v>803</v>
      </c>
      <c r="Q20" s="10" t="s">
        <v>830</v>
      </c>
    </row>
    <row r="21" spans="1:17" x14ac:dyDescent="0.25">
      <c r="A21" s="10" t="s">
        <v>68</v>
      </c>
      <c r="B21" s="10" t="s">
        <v>847</v>
      </c>
      <c r="C21" s="11" t="s">
        <v>556</v>
      </c>
      <c r="D21" s="12" t="s">
        <v>70</v>
      </c>
      <c r="E21" s="10" t="s">
        <v>849</v>
      </c>
      <c r="F21" s="10" t="s">
        <v>67</v>
      </c>
      <c r="G21" s="10" t="s">
        <v>56</v>
      </c>
      <c r="H21" s="10" t="s">
        <v>203</v>
      </c>
      <c r="I21" s="10" t="s">
        <v>851</v>
      </c>
      <c r="J21" s="10" t="s">
        <v>93</v>
      </c>
      <c r="K21" s="10">
        <v>1</v>
      </c>
      <c r="L21" s="4">
        <v>32500</v>
      </c>
      <c r="M21" s="3">
        <v>4500</v>
      </c>
      <c r="N21" s="3">
        <v>2000</v>
      </c>
      <c r="O21" s="10"/>
      <c r="P21" s="10" t="s">
        <v>804</v>
      </c>
      <c r="Q21" s="10" t="s">
        <v>831</v>
      </c>
    </row>
    <row r="22" spans="1:17" x14ac:dyDescent="0.25">
      <c r="A22" s="10" t="s">
        <v>68</v>
      </c>
      <c r="B22" s="10" t="s">
        <v>847</v>
      </c>
      <c r="C22" s="11" t="s">
        <v>742</v>
      </c>
      <c r="D22" s="12" t="s">
        <v>70</v>
      </c>
      <c r="E22" s="10" t="s">
        <v>849</v>
      </c>
      <c r="F22" s="10" t="s">
        <v>67</v>
      </c>
      <c r="G22" s="10" t="s">
        <v>56</v>
      </c>
      <c r="H22" s="10" t="s">
        <v>203</v>
      </c>
      <c r="I22" s="10" t="s">
        <v>851</v>
      </c>
      <c r="J22" s="10" t="s">
        <v>94</v>
      </c>
      <c r="K22" s="10">
        <v>1</v>
      </c>
      <c r="L22" s="4">
        <v>32500</v>
      </c>
      <c r="M22" s="3">
        <v>4500</v>
      </c>
      <c r="N22" s="3">
        <v>2000</v>
      </c>
      <c r="O22" s="10"/>
      <c r="P22" s="10" t="s">
        <v>805</v>
      </c>
      <c r="Q22" s="10" t="s">
        <v>832</v>
      </c>
    </row>
    <row r="23" spans="1:17" ht="25.5" x14ac:dyDescent="0.25">
      <c r="A23" s="10" t="s">
        <v>68</v>
      </c>
      <c r="B23" s="10" t="s">
        <v>847</v>
      </c>
      <c r="C23" s="11" t="str">
        <f ca="1">IFERROR(__xludf.DUMMYFUNCTION("""COMPUTED_VALUE"""),"Марпосадское шоссе (пр-д Машиностроителей)")</f>
        <v>Марпосадское шоссе (пр-д Машиностроителей)</v>
      </c>
      <c r="D23" s="12" t="s">
        <v>70</v>
      </c>
      <c r="E23" s="10" t="s">
        <v>849</v>
      </c>
      <c r="F23" s="10" t="s">
        <v>67</v>
      </c>
      <c r="G23" s="10" t="s">
        <v>57</v>
      </c>
      <c r="H23" s="10" t="s">
        <v>203</v>
      </c>
      <c r="I23" s="10" t="s">
        <v>204</v>
      </c>
      <c r="J23" s="10" t="s">
        <v>95</v>
      </c>
      <c r="K23" s="10">
        <v>1</v>
      </c>
      <c r="L23" s="4">
        <v>44850</v>
      </c>
      <c r="M23" s="3">
        <v>4500</v>
      </c>
      <c r="N23" s="3">
        <v>4000</v>
      </c>
      <c r="O23" s="10"/>
      <c r="P23" s="10" t="s">
        <v>806</v>
      </c>
      <c r="Q23" s="10" t="s">
        <v>833</v>
      </c>
    </row>
    <row r="24" spans="1:17" ht="25.5" x14ac:dyDescent="0.25">
      <c r="A24" s="10" t="s">
        <v>68</v>
      </c>
      <c r="B24" s="10" t="s">
        <v>847</v>
      </c>
      <c r="C24" s="11" t="str">
        <f ca="1">IFERROR(__xludf.DUMMYFUNCTION("""COMPUTED_VALUE"""),"Марпосадское шоссе (пр-д Машиностроителей)")</f>
        <v>Марпосадское шоссе (пр-д Машиностроителей)</v>
      </c>
      <c r="D24" s="12" t="s">
        <v>70</v>
      </c>
      <c r="E24" s="10" t="s">
        <v>849</v>
      </c>
      <c r="F24" s="10" t="s">
        <v>67</v>
      </c>
      <c r="G24" s="10" t="s">
        <v>56</v>
      </c>
      <c r="H24" s="10" t="s">
        <v>203</v>
      </c>
      <c r="I24" s="10" t="s">
        <v>851</v>
      </c>
      <c r="J24" s="10" t="s">
        <v>96</v>
      </c>
      <c r="K24" s="10">
        <v>1</v>
      </c>
      <c r="L24" s="4">
        <f ca="1">IFERROR(__xludf.DUMMYFUNCTION("""COMPUTED_VALUE"""),35910)</f>
        <v>35910</v>
      </c>
      <c r="M24" s="3">
        <v>4500</v>
      </c>
      <c r="N24" s="3">
        <v>2000</v>
      </c>
      <c r="O24" s="10"/>
      <c r="P24" s="10" t="s">
        <v>806</v>
      </c>
      <c r="Q24" s="10" t="s">
        <v>833</v>
      </c>
    </row>
    <row r="25" spans="1:17" ht="25.5" x14ac:dyDescent="0.25">
      <c r="A25" s="10" t="s">
        <v>68</v>
      </c>
      <c r="B25" s="10" t="s">
        <v>847</v>
      </c>
      <c r="C25" s="11" t="s">
        <v>562</v>
      </c>
      <c r="D25" s="12" t="s">
        <v>70</v>
      </c>
      <c r="E25" s="13" t="s">
        <v>849</v>
      </c>
      <c r="F25" s="10" t="s">
        <v>67</v>
      </c>
      <c r="G25" s="10" t="s">
        <v>57</v>
      </c>
      <c r="H25" s="10" t="s">
        <v>203</v>
      </c>
      <c r="I25" s="10" t="s">
        <v>851</v>
      </c>
      <c r="J25" s="10" t="s">
        <v>97</v>
      </c>
      <c r="K25" s="10">
        <v>1</v>
      </c>
      <c r="L25" s="4">
        <v>39500</v>
      </c>
      <c r="M25" s="3">
        <v>4500</v>
      </c>
      <c r="N25" s="3">
        <v>2000</v>
      </c>
      <c r="O25" s="10" t="s">
        <v>869</v>
      </c>
      <c r="P25" s="10"/>
      <c r="Q25" s="10"/>
    </row>
    <row r="26" spans="1:17" x14ac:dyDescent="0.25">
      <c r="A26" s="10" t="s">
        <v>68</v>
      </c>
      <c r="B26" s="10" t="s">
        <v>847</v>
      </c>
      <c r="C26" s="11" t="s">
        <v>705</v>
      </c>
      <c r="D26" s="12" t="s">
        <v>70</v>
      </c>
      <c r="E26" s="10" t="s">
        <v>849</v>
      </c>
      <c r="F26" s="10" t="s">
        <v>67</v>
      </c>
      <c r="G26" s="10" t="s">
        <v>57</v>
      </c>
      <c r="H26" s="10" t="s">
        <v>203</v>
      </c>
      <c r="I26" s="10" t="s">
        <v>851</v>
      </c>
      <c r="J26" s="10" t="s">
        <v>98</v>
      </c>
      <c r="K26" s="10">
        <v>1</v>
      </c>
      <c r="L26" s="4">
        <v>32500</v>
      </c>
      <c r="M26" s="3">
        <v>4500</v>
      </c>
      <c r="N26" s="3">
        <v>2000</v>
      </c>
      <c r="O26" s="10"/>
      <c r="P26" s="10" t="s">
        <v>807</v>
      </c>
      <c r="Q26" s="10" t="s">
        <v>834</v>
      </c>
    </row>
    <row r="27" spans="1:17" x14ac:dyDescent="0.25">
      <c r="A27" s="10" t="s">
        <v>68</v>
      </c>
      <c r="B27" s="10" t="s">
        <v>847</v>
      </c>
      <c r="C27" s="11" t="s">
        <v>705</v>
      </c>
      <c r="D27" s="12" t="s">
        <v>70</v>
      </c>
      <c r="E27" s="10" t="s">
        <v>849</v>
      </c>
      <c r="F27" s="10" t="s">
        <v>67</v>
      </c>
      <c r="G27" s="10" t="s">
        <v>56</v>
      </c>
      <c r="H27" s="10" t="s">
        <v>203</v>
      </c>
      <c r="I27" s="10" t="s">
        <v>851</v>
      </c>
      <c r="J27" s="10" t="s">
        <v>99</v>
      </c>
      <c r="K27" s="10">
        <v>1</v>
      </c>
      <c r="L27" s="4">
        <v>27500</v>
      </c>
      <c r="M27" s="3">
        <v>4500</v>
      </c>
      <c r="N27" s="3">
        <v>2000</v>
      </c>
      <c r="O27" s="10"/>
      <c r="P27" s="10" t="s">
        <v>807</v>
      </c>
      <c r="Q27" s="10" t="s">
        <v>834</v>
      </c>
    </row>
    <row r="28" spans="1:17" x14ac:dyDescent="0.25">
      <c r="A28" s="10" t="s">
        <v>68</v>
      </c>
      <c r="B28" s="10" t="s">
        <v>847</v>
      </c>
      <c r="C28" s="11" t="s">
        <v>551</v>
      </c>
      <c r="D28" s="12" t="s">
        <v>70</v>
      </c>
      <c r="E28" s="10" t="s">
        <v>849</v>
      </c>
      <c r="F28" s="10" t="s">
        <v>67</v>
      </c>
      <c r="G28" s="10" t="s">
        <v>56</v>
      </c>
      <c r="H28" s="10" t="s">
        <v>203</v>
      </c>
      <c r="I28" s="10" t="s">
        <v>851</v>
      </c>
      <c r="J28" s="10" t="s">
        <v>100</v>
      </c>
      <c r="K28" s="10">
        <v>1</v>
      </c>
      <c r="L28" s="4">
        <v>32500</v>
      </c>
      <c r="M28" s="3">
        <v>4500</v>
      </c>
      <c r="N28" s="3">
        <v>2000</v>
      </c>
      <c r="O28" s="10"/>
      <c r="P28" s="10" t="s">
        <v>808</v>
      </c>
      <c r="Q28" s="10" t="s">
        <v>835</v>
      </c>
    </row>
    <row r="29" spans="1:17" x14ac:dyDescent="0.25">
      <c r="A29" s="10" t="s">
        <v>68</v>
      </c>
      <c r="B29" s="10" t="s">
        <v>847</v>
      </c>
      <c r="C29" s="11" t="s">
        <v>764</v>
      </c>
      <c r="D29" s="12" t="s">
        <v>70</v>
      </c>
      <c r="E29" s="10" t="s">
        <v>849</v>
      </c>
      <c r="F29" s="10" t="s">
        <v>67</v>
      </c>
      <c r="G29" s="10" t="s">
        <v>56</v>
      </c>
      <c r="H29" s="10" t="s">
        <v>203</v>
      </c>
      <c r="I29" s="10" t="s">
        <v>851</v>
      </c>
      <c r="J29" s="10" t="s">
        <v>101</v>
      </c>
      <c r="K29" s="10">
        <v>1</v>
      </c>
      <c r="L29" s="4">
        <v>27500</v>
      </c>
      <c r="M29" s="3">
        <v>4500</v>
      </c>
      <c r="N29" s="3">
        <v>2000</v>
      </c>
      <c r="O29" s="10"/>
      <c r="P29" s="10" t="s">
        <v>809</v>
      </c>
      <c r="Q29" s="10" t="s">
        <v>836</v>
      </c>
    </row>
    <row r="30" spans="1:17" x14ac:dyDescent="0.25">
      <c r="A30" s="10" t="s">
        <v>68</v>
      </c>
      <c r="B30" s="10" t="s">
        <v>847</v>
      </c>
      <c r="C30" s="11" t="s">
        <v>693</v>
      </c>
      <c r="D30" s="12" t="s">
        <v>70</v>
      </c>
      <c r="E30" s="10" t="s">
        <v>849</v>
      </c>
      <c r="F30" s="10" t="s">
        <v>67</v>
      </c>
      <c r="G30" s="10" t="s">
        <v>56</v>
      </c>
      <c r="H30" s="10" t="s">
        <v>203</v>
      </c>
      <c r="I30" s="10" t="s">
        <v>851</v>
      </c>
      <c r="J30" s="10" t="s">
        <v>102</v>
      </c>
      <c r="K30" s="10">
        <v>1</v>
      </c>
      <c r="L30" s="4">
        <v>32500</v>
      </c>
      <c r="M30" s="3">
        <v>4500</v>
      </c>
      <c r="N30" s="3">
        <v>2000</v>
      </c>
      <c r="O30" s="10"/>
      <c r="P30" s="10" t="s">
        <v>810</v>
      </c>
      <c r="Q30" s="10" t="s">
        <v>837</v>
      </c>
    </row>
    <row r="31" spans="1:17" ht="25.5" x14ac:dyDescent="0.25">
      <c r="A31" s="10" t="s">
        <v>68</v>
      </c>
      <c r="B31" s="10" t="s">
        <v>847</v>
      </c>
      <c r="C31" s="11" t="s">
        <v>563</v>
      </c>
      <c r="D31" s="12" t="s">
        <v>70</v>
      </c>
      <c r="E31" s="10" t="s">
        <v>849</v>
      </c>
      <c r="F31" s="10" t="s">
        <v>67</v>
      </c>
      <c r="G31" s="10" t="s">
        <v>57</v>
      </c>
      <c r="H31" s="10" t="s">
        <v>203</v>
      </c>
      <c r="I31" s="10" t="s">
        <v>204</v>
      </c>
      <c r="J31" s="10" t="s">
        <v>103</v>
      </c>
      <c r="K31" s="10">
        <v>1</v>
      </c>
      <c r="L31" s="4">
        <v>36750</v>
      </c>
      <c r="M31" s="3">
        <v>4500</v>
      </c>
      <c r="N31" s="3">
        <v>4000</v>
      </c>
      <c r="O31" s="10"/>
      <c r="P31" s="10" t="s">
        <v>811</v>
      </c>
      <c r="Q31" s="10" t="s">
        <v>838</v>
      </c>
    </row>
    <row r="32" spans="1:17" ht="25.5" x14ac:dyDescent="0.25">
      <c r="A32" s="10" t="s">
        <v>68</v>
      </c>
      <c r="B32" s="10" t="s">
        <v>847</v>
      </c>
      <c r="C32" s="11" t="str">
        <f ca="1">IFERROR(__xludf.DUMMYFUNCTION("""COMPUTED_VALUE"""),"бульвар Эгерский/улица Хевешская (в районе д. 36а)")</f>
        <v>бульвар Эгерский/улица Хевешская (в районе д. 36а)</v>
      </c>
      <c r="D32" s="12" t="s">
        <v>70</v>
      </c>
      <c r="E32" s="10" t="s">
        <v>849</v>
      </c>
      <c r="F32" s="10" t="s">
        <v>67</v>
      </c>
      <c r="G32" s="10" t="s">
        <v>57</v>
      </c>
      <c r="H32" s="10" t="s">
        <v>203</v>
      </c>
      <c r="I32" s="10" t="s">
        <v>204</v>
      </c>
      <c r="J32" s="10" t="s">
        <v>104</v>
      </c>
      <c r="K32" s="10">
        <v>1</v>
      </c>
      <c r="L32" s="4">
        <v>42100</v>
      </c>
      <c r="M32" s="3">
        <v>4500</v>
      </c>
      <c r="N32" s="3">
        <v>4000</v>
      </c>
      <c r="O32" s="10"/>
      <c r="P32" s="10" t="s">
        <v>812</v>
      </c>
      <c r="Q32" s="10" t="s">
        <v>839</v>
      </c>
    </row>
    <row r="33" spans="1:17" ht="25.5" x14ac:dyDescent="0.25">
      <c r="A33" s="10" t="s">
        <v>68</v>
      </c>
      <c r="B33" s="10" t="s">
        <v>847</v>
      </c>
      <c r="C33" s="11" t="str">
        <f ca="1">IFERROR(__xludf.DUMMYFUNCTION("""COMPUTED_VALUE"""),"бульвар Эгерский/улица Хевешская (в районе д. 36а)")</f>
        <v>бульвар Эгерский/улица Хевешская (в районе д. 36а)</v>
      </c>
      <c r="D33" s="12" t="s">
        <v>70</v>
      </c>
      <c r="E33" s="10" t="s">
        <v>849</v>
      </c>
      <c r="F33" s="10" t="s">
        <v>67</v>
      </c>
      <c r="G33" s="10" t="s">
        <v>56</v>
      </c>
      <c r="H33" s="10" t="s">
        <v>203</v>
      </c>
      <c r="I33" s="10" t="s">
        <v>204</v>
      </c>
      <c r="J33" s="10" t="s">
        <v>105</v>
      </c>
      <c r="K33" s="10">
        <v>1</v>
      </c>
      <c r="L33" s="4">
        <f ca="1">IFERROR(__xludf.DUMMYFUNCTION("""COMPUTED_VALUE"""),35910)</f>
        <v>35910</v>
      </c>
      <c r="M33" s="3">
        <v>4500</v>
      </c>
      <c r="N33" s="3">
        <v>4000</v>
      </c>
      <c r="O33" s="10"/>
      <c r="P33" s="10" t="s">
        <v>812</v>
      </c>
      <c r="Q33" s="10" t="s">
        <v>839</v>
      </c>
    </row>
    <row r="34" spans="1:17" ht="25.5" x14ac:dyDescent="0.25">
      <c r="A34" s="10" t="s">
        <v>68</v>
      </c>
      <c r="B34" s="10" t="s">
        <v>847</v>
      </c>
      <c r="C34" s="11" t="s">
        <v>778</v>
      </c>
      <c r="D34" s="12" t="s">
        <v>70</v>
      </c>
      <c r="E34" s="10" t="s">
        <v>849</v>
      </c>
      <c r="F34" s="10" t="s">
        <v>67</v>
      </c>
      <c r="G34" s="10" t="s">
        <v>57</v>
      </c>
      <c r="H34" s="10" t="s">
        <v>203</v>
      </c>
      <c r="I34" s="10" t="s">
        <v>204</v>
      </c>
      <c r="J34" s="10" t="s">
        <v>106</v>
      </c>
      <c r="K34" s="10">
        <v>1</v>
      </c>
      <c r="L34" s="4">
        <v>42100</v>
      </c>
      <c r="M34" s="3">
        <v>4500</v>
      </c>
      <c r="N34" s="3">
        <v>4000</v>
      </c>
      <c r="O34" s="10"/>
      <c r="P34" s="10" t="s">
        <v>813</v>
      </c>
      <c r="Q34" s="10" t="s">
        <v>840</v>
      </c>
    </row>
    <row r="35" spans="1:17" ht="25.5" x14ac:dyDescent="0.25">
      <c r="A35" s="10" t="s">
        <v>68</v>
      </c>
      <c r="B35" s="10" t="s">
        <v>847</v>
      </c>
      <c r="C35" s="11" t="s">
        <v>557</v>
      </c>
      <c r="D35" s="12" t="s">
        <v>70</v>
      </c>
      <c r="E35" s="10" t="s">
        <v>849</v>
      </c>
      <c r="F35" s="10" t="s">
        <v>67</v>
      </c>
      <c r="G35" s="10" t="s">
        <v>57</v>
      </c>
      <c r="H35" s="10" t="s">
        <v>203</v>
      </c>
      <c r="I35" s="10" t="s">
        <v>851</v>
      </c>
      <c r="J35" s="10" t="s">
        <v>107</v>
      </c>
      <c r="K35" s="10">
        <v>1</v>
      </c>
      <c r="L35" s="4">
        <v>42100</v>
      </c>
      <c r="M35" s="3">
        <v>4500</v>
      </c>
      <c r="N35" s="3">
        <v>2000</v>
      </c>
      <c r="O35" s="10"/>
      <c r="P35" s="10" t="s">
        <v>814</v>
      </c>
      <c r="Q35" s="10" t="s">
        <v>841</v>
      </c>
    </row>
    <row r="36" spans="1:17" ht="25.5" x14ac:dyDescent="0.25">
      <c r="A36" s="10" t="s">
        <v>68</v>
      </c>
      <c r="B36" s="10" t="s">
        <v>847</v>
      </c>
      <c r="C36" s="11" t="s">
        <v>557</v>
      </c>
      <c r="D36" s="12" t="s">
        <v>70</v>
      </c>
      <c r="E36" s="10" t="s">
        <v>849</v>
      </c>
      <c r="F36" s="10" t="s">
        <v>67</v>
      </c>
      <c r="G36" s="10" t="s">
        <v>56</v>
      </c>
      <c r="H36" s="10" t="s">
        <v>203</v>
      </c>
      <c r="I36" s="10" t="s">
        <v>851</v>
      </c>
      <c r="J36" s="10" t="s">
        <v>108</v>
      </c>
      <c r="K36" s="10">
        <v>1</v>
      </c>
      <c r="L36" s="4">
        <f ca="1">IFERROR(__xludf.DUMMYFUNCTION("""COMPUTED_VALUE"""),35910)</f>
        <v>35910</v>
      </c>
      <c r="M36" s="3">
        <v>4500</v>
      </c>
      <c r="N36" s="3">
        <v>2000</v>
      </c>
      <c r="O36" s="10"/>
      <c r="P36" s="10" t="s">
        <v>814</v>
      </c>
      <c r="Q36" s="10" t="s">
        <v>841</v>
      </c>
    </row>
    <row r="37" spans="1:17" x14ac:dyDescent="0.25">
      <c r="A37" s="10" t="s">
        <v>68</v>
      </c>
      <c r="B37" s="10" t="s">
        <v>847</v>
      </c>
      <c r="C37" s="11" t="s">
        <v>715</v>
      </c>
      <c r="D37" s="12" t="s">
        <v>70</v>
      </c>
      <c r="E37" s="10" t="s">
        <v>849</v>
      </c>
      <c r="F37" s="10" t="s">
        <v>67</v>
      </c>
      <c r="G37" s="10" t="s">
        <v>57</v>
      </c>
      <c r="H37" s="10" t="s">
        <v>203</v>
      </c>
      <c r="I37" s="10" t="s">
        <v>204</v>
      </c>
      <c r="J37" s="10" t="s">
        <v>109</v>
      </c>
      <c r="K37" s="10">
        <v>1</v>
      </c>
      <c r="L37" s="4">
        <v>42100</v>
      </c>
      <c r="M37" s="3">
        <v>4500</v>
      </c>
      <c r="N37" s="3">
        <v>4000</v>
      </c>
      <c r="O37" s="10"/>
      <c r="P37" s="10" t="s">
        <v>815</v>
      </c>
      <c r="Q37" s="10" t="s">
        <v>842</v>
      </c>
    </row>
    <row r="38" spans="1:17" x14ac:dyDescent="0.25">
      <c r="A38" s="10" t="s">
        <v>68</v>
      </c>
      <c r="B38" s="10" t="s">
        <v>847</v>
      </c>
      <c r="C38" s="11" t="s">
        <v>715</v>
      </c>
      <c r="D38" s="12" t="s">
        <v>70</v>
      </c>
      <c r="E38" s="10" t="s">
        <v>849</v>
      </c>
      <c r="F38" s="10" t="s">
        <v>67</v>
      </c>
      <c r="G38" s="10" t="s">
        <v>56</v>
      </c>
      <c r="H38" s="10" t="s">
        <v>203</v>
      </c>
      <c r="I38" s="10" t="s">
        <v>851</v>
      </c>
      <c r="J38" s="10" t="s">
        <v>110</v>
      </c>
      <c r="K38" s="10">
        <v>1</v>
      </c>
      <c r="L38" s="4">
        <f ca="1">IFERROR(__xludf.DUMMYFUNCTION("""COMPUTED_VALUE"""),35910)</f>
        <v>35910</v>
      </c>
      <c r="M38" s="3">
        <v>4500</v>
      </c>
      <c r="N38" s="3">
        <v>2000</v>
      </c>
      <c r="O38" s="10"/>
      <c r="P38" s="10" t="s">
        <v>815</v>
      </c>
      <c r="Q38" s="10" t="s">
        <v>842</v>
      </c>
    </row>
    <row r="39" spans="1:17" x14ac:dyDescent="0.25">
      <c r="A39" s="10" t="s">
        <v>68</v>
      </c>
      <c r="B39" s="10" t="s">
        <v>847</v>
      </c>
      <c r="C39" s="11" t="s">
        <v>789</v>
      </c>
      <c r="D39" s="12" t="s">
        <v>70</v>
      </c>
      <c r="E39" s="10" t="s">
        <v>849</v>
      </c>
      <c r="F39" s="10" t="s">
        <v>67</v>
      </c>
      <c r="G39" s="10" t="s">
        <v>57</v>
      </c>
      <c r="H39" s="10" t="s">
        <v>203</v>
      </c>
      <c r="I39" s="10" t="s">
        <v>204</v>
      </c>
      <c r="J39" s="10" t="s">
        <v>111</v>
      </c>
      <c r="K39" s="10">
        <v>1</v>
      </c>
      <c r="L39" s="4">
        <v>42100</v>
      </c>
      <c r="M39" s="3">
        <v>4500</v>
      </c>
      <c r="N39" s="3">
        <v>4000</v>
      </c>
      <c r="O39" s="10"/>
      <c r="P39" s="10" t="s">
        <v>816</v>
      </c>
      <c r="Q39" s="10" t="s">
        <v>843</v>
      </c>
    </row>
    <row r="40" spans="1:17" x14ac:dyDescent="0.25">
      <c r="A40" s="10" t="s">
        <v>68</v>
      </c>
      <c r="B40" s="10" t="s">
        <v>847</v>
      </c>
      <c r="C40" s="11" t="s">
        <v>29</v>
      </c>
      <c r="D40" s="12" t="s">
        <v>70</v>
      </c>
      <c r="E40" s="10" t="s">
        <v>849</v>
      </c>
      <c r="F40" s="10" t="s">
        <v>67</v>
      </c>
      <c r="G40" s="10" t="s">
        <v>56</v>
      </c>
      <c r="H40" s="10" t="s">
        <v>203</v>
      </c>
      <c r="I40" s="10" t="s">
        <v>851</v>
      </c>
      <c r="J40" s="10" t="s">
        <v>112</v>
      </c>
      <c r="K40" s="10">
        <v>1</v>
      </c>
      <c r="L40" s="4">
        <v>32500</v>
      </c>
      <c r="M40" s="3">
        <v>4500</v>
      </c>
      <c r="N40" s="3">
        <v>2000</v>
      </c>
      <c r="O40" s="10"/>
      <c r="P40" s="10" t="s">
        <v>63</v>
      </c>
      <c r="Q40" s="10" t="s">
        <v>64</v>
      </c>
    </row>
    <row r="41" spans="1:17" x14ac:dyDescent="0.25">
      <c r="A41" s="10" t="s">
        <v>68</v>
      </c>
      <c r="B41" s="10" t="s">
        <v>847</v>
      </c>
      <c r="C41" s="11" t="s">
        <v>209</v>
      </c>
      <c r="D41" s="12" t="s">
        <v>70</v>
      </c>
      <c r="E41" s="10" t="s">
        <v>849</v>
      </c>
      <c r="F41" s="10" t="s">
        <v>67</v>
      </c>
      <c r="G41" s="10" t="s">
        <v>56</v>
      </c>
      <c r="H41" s="10" t="s">
        <v>203</v>
      </c>
      <c r="I41" s="10" t="s">
        <v>851</v>
      </c>
      <c r="J41" s="10" t="s">
        <v>113</v>
      </c>
      <c r="K41" s="10">
        <v>1</v>
      </c>
      <c r="L41" s="4">
        <v>32500</v>
      </c>
      <c r="M41" s="3">
        <v>4500</v>
      </c>
      <c r="N41" s="3">
        <v>2000</v>
      </c>
      <c r="O41" s="10"/>
      <c r="P41" s="10" t="s">
        <v>817</v>
      </c>
      <c r="Q41" s="10" t="s">
        <v>844</v>
      </c>
    </row>
    <row r="42" spans="1:17" ht="25.5" x14ac:dyDescent="0.25">
      <c r="A42" s="10" t="s">
        <v>68</v>
      </c>
      <c r="B42" s="10" t="s">
        <v>847</v>
      </c>
      <c r="C42" s="11" t="s">
        <v>592</v>
      </c>
      <c r="D42" s="12" t="s">
        <v>70</v>
      </c>
      <c r="E42" s="10" t="s">
        <v>849</v>
      </c>
      <c r="F42" s="10" t="s">
        <v>67</v>
      </c>
      <c r="G42" s="10" t="s">
        <v>57</v>
      </c>
      <c r="H42" s="10" t="s">
        <v>203</v>
      </c>
      <c r="I42" s="10" t="s">
        <v>204</v>
      </c>
      <c r="J42" s="10" t="s">
        <v>114</v>
      </c>
      <c r="K42" s="10">
        <v>1</v>
      </c>
      <c r="L42" s="4">
        <v>42100</v>
      </c>
      <c r="M42" s="3">
        <v>4500</v>
      </c>
      <c r="N42" s="3">
        <v>4000</v>
      </c>
      <c r="O42" s="10"/>
      <c r="P42" s="10">
        <f ca="1">IFERROR(__xludf.DUMMYFUNCTION("""COMPUTED_VALUE"""),56.148038)</f>
        <v>56.148038</v>
      </c>
      <c r="Q42" s="10">
        <f ca="1">IFERROR(__xludf.DUMMYFUNCTION("""COMPUTED_VALUE"""),47.201639)</f>
        <v>47.201639</v>
      </c>
    </row>
    <row r="43" spans="1:17" ht="25.5" x14ac:dyDescent="0.25">
      <c r="A43" s="10" t="s">
        <v>68</v>
      </c>
      <c r="B43" s="10" t="s">
        <v>847</v>
      </c>
      <c r="C43" s="11" t="s">
        <v>592</v>
      </c>
      <c r="D43" s="12" t="s">
        <v>70</v>
      </c>
      <c r="E43" s="10" t="s">
        <v>849</v>
      </c>
      <c r="F43" s="10" t="s">
        <v>67</v>
      </c>
      <c r="G43" s="10" t="s">
        <v>56</v>
      </c>
      <c r="H43" s="10" t="s">
        <v>203</v>
      </c>
      <c r="I43" s="10" t="s">
        <v>204</v>
      </c>
      <c r="J43" s="10" t="s">
        <v>115</v>
      </c>
      <c r="K43" s="10">
        <v>1</v>
      </c>
      <c r="L43" s="4">
        <f ca="1">IFERROR(__xludf.DUMMYFUNCTION("""COMPUTED_VALUE"""),35910)</f>
        <v>35910</v>
      </c>
      <c r="M43" s="3">
        <v>4500</v>
      </c>
      <c r="N43" s="3">
        <v>4000</v>
      </c>
      <c r="O43" s="10"/>
      <c r="P43" s="10">
        <f ca="1">IFERROR(__xludf.DUMMYFUNCTION("""COMPUTED_VALUE"""),56.148038)</f>
        <v>56.148038</v>
      </c>
      <c r="Q43" s="10">
        <f ca="1">IFERROR(__xludf.DUMMYFUNCTION("""COMPUTED_VALUE"""),47.201639)</f>
        <v>47.201639</v>
      </c>
    </row>
    <row r="44" spans="1:17" x14ac:dyDescent="0.25">
      <c r="A44" s="10" t="s">
        <v>68</v>
      </c>
      <c r="B44" s="10" t="s">
        <v>847</v>
      </c>
      <c r="C44" s="11" t="str">
        <f ca="1">IFERROR(__xludf.DUMMYFUNCTION("""COMPUTED_VALUE"""),"ул. Гузовского, д. 10 (Роща)")</f>
        <v>ул. Гузовского, д. 10 (Роща)</v>
      </c>
      <c r="D44" s="12" t="s">
        <v>70</v>
      </c>
      <c r="E44" s="10" t="s">
        <v>849</v>
      </c>
      <c r="F44" s="10" t="s">
        <v>67</v>
      </c>
      <c r="G44" s="10" t="s">
        <v>57</v>
      </c>
      <c r="H44" s="10" t="s">
        <v>203</v>
      </c>
      <c r="I44" s="10" t="s">
        <v>851</v>
      </c>
      <c r="J44" s="10" t="s">
        <v>116</v>
      </c>
      <c r="K44" s="10">
        <v>1</v>
      </c>
      <c r="L44" s="4">
        <v>36750</v>
      </c>
      <c r="M44" s="3">
        <v>4500</v>
      </c>
      <c r="N44" s="3">
        <v>2000</v>
      </c>
      <c r="O44" s="10"/>
      <c r="P44" s="10">
        <f ca="1">IFERROR(__xludf.DUMMYFUNCTION("""COMPUTED_VALUE"""),56.148038)</f>
        <v>56.148038</v>
      </c>
      <c r="Q44" s="10">
        <f ca="1">IFERROR(__xludf.DUMMYFUNCTION("""COMPUTED_VALUE"""),47.201639)</f>
        <v>47.201639</v>
      </c>
    </row>
    <row r="45" spans="1:17" x14ac:dyDescent="0.25">
      <c r="A45" s="10" t="s">
        <v>68</v>
      </c>
      <c r="B45" s="10" t="s">
        <v>847</v>
      </c>
      <c r="C45" s="11" t="str">
        <f ca="1">IFERROR(__xludf.DUMMYFUNCTION("""COMPUTED_VALUE"""),"ул. Гузовского, д. 10 (Роща)")</f>
        <v>ул. Гузовского, д. 10 (Роща)</v>
      </c>
      <c r="D45" s="12" t="s">
        <v>70</v>
      </c>
      <c r="E45" s="10" t="s">
        <v>849</v>
      </c>
      <c r="F45" s="10" t="s">
        <v>67</v>
      </c>
      <c r="G45" s="10" t="s">
        <v>56</v>
      </c>
      <c r="H45" s="10" t="s">
        <v>203</v>
      </c>
      <c r="I45" s="10" t="s">
        <v>851</v>
      </c>
      <c r="J45" s="10" t="s">
        <v>117</v>
      </c>
      <c r="K45" s="10">
        <v>1</v>
      </c>
      <c r="L45" s="4">
        <v>27500</v>
      </c>
      <c r="M45" s="3">
        <v>4500</v>
      </c>
      <c r="N45" s="3">
        <v>2000</v>
      </c>
      <c r="O45" s="10"/>
      <c r="P45" s="10">
        <f ca="1">IFERROR(__xludf.DUMMYFUNCTION("""COMPUTED_VALUE"""),56.139829)</f>
        <v>56.139828999999999</v>
      </c>
      <c r="Q45" s="10">
        <f ca="1">IFERROR(__xludf.DUMMYFUNCTION("""COMPUTED_VALUE"""),47.187788)</f>
        <v>47.187787999999998</v>
      </c>
    </row>
    <row r="46" spans="1:17" x14ac:dyDescent="0.25">
      <c r="A46" s="10" t="s">
        <v>68</v>
      </c>
      <c r="B46" s="10" t="s">
        <v>847</v>
      </c>
      <c r="C46" s="11" t="str">
        <f ca="1">IFERROR(__xludf.DUMMYFUNCTION("""COMPUTED_VALUE"""),"б-р Эгерский, 48 поворот ул. Кукшумская, 1")</f>
        <v>б-р Эгерский, 48 поворот ул. Кукшумская, 1</v>
      </c>
      <c r="D46" s="12" t="s">
        <v>70</v>
      </c>
      <c r="E46" s="10" t="s">
        <v>849</v>
      </c>
      <c r="F46" s="10" t="s">
        <v>67</v>
      </c>
      <c r="G46" s="10" t="s">
        <v>57</v>
      </c>
      <c r="H46" s="10" t="s">
        <v>203</v>
      </c>
      <c r="I46" s="10" t="s">
        <v>851</v>
      </c>
      <c r="J46" s="10" t="s">
        <v>118</v>
      </c>
      <c r="K46" s="10">
        <v>1</v>
      </c>
      <c r="L46" s="4">
        <v>36750</v>
      </c>
      <c r="M46" s="3">
        <v>4500</v>
      </c>
      <c r="N46" s="3">
        <v>2000</v>
      </c>
      <c r="O46" s="10"/>
      <c r="P46" s="10">
        <f ca="1">IFERROR(__xludf.DUMMYFUNCTION("""COMPUTED_VALUE"""),56.089356)</f>
        <v>56.089356000000002</v>
      </c>
      <c r="Q46" s="10">
        <f ca="1">IFERROR(__xludf.DUMMYFUNCTION("""COMPUTED_VALUE"""),47.288573)</f>
        <v>47.288573</v>
      </c>
    </row>
    <row r="47" spans="1:17" x14ac:dyDescent="0.25">
      <c r="A47" s="10" t="s">
        <v>68</v>
      </c>
      <c r="B47" s="10" t="s">
        <v>847</v>
      </c>
      <c r="C47" s="11" t="str">
        <f ca="1">IFERROR(__xludf.DUMMYFUNCTION("""COMPUTED_VALUE"""),"б-р Эгерский, 48 поворот ул. Кукшумская, 1")</f>
        <v>б-р Эгерский, 48 поворот ул. Кукшумская, 1</v>
      </c>
      <c r="D47" s="12" t="s">
        <v>70</v>
      </c>
      <c r="E47" s="10" t="s">
        <v>849</v>
      </c>
      <c r="F47" s="10" t="s">
        <v>67</v>
      </c>
      <c r="G47" s="10" t="s">
        <v>56</v>
      </c>
      <c r="H47" s="10" t="s">
        <v>203</v>
      </c>
      <c r="I47" s="10" t="s">
        <v>851</v>
      </c>
      <c r="J47" s="10" t="s">
        <v>119</v>
      </c>
      <c r="K47" s="10">
        <v>1</v>
      </c>
      <c r="L47" s="4">
        <v>32500</v>
      </c>
      <c r="M47" s="3">
        <v>4500</v>
      </c>
      <c r="N47" s="3">
        <v>2000</v>
      </c>
      <c r="O47" s="10"/>
      <c r="P47" s="10">
        <f ca="1">IFERROR(__xludf.DUMMYFUNCTION("""COMPUTED_VALUE"""),56.089356)</f>
        <v>56.089356000000002</v>
      </c>
      <c r="Q47" s="10">
        <f ca="1">IFERROR(__xludf.DUMMYFUNCTION("""COMPUTED_VALUE"""),47.288573)</f>
        <v>47.288573</v>
      </c>
    </row>
    <row r="48" spans="1:17" x14ac:dyDescent="0.25">
      <c r="A48" s="10" t="s">
        <v>68</v>
      </c>
      <c r="B48" s="10" t="s">
        <v>847</v>
      </c>
      <c r="C48" s="11" t="s">
        <v>743</v>
      </c>
      <c r="D48" s="12" t="s">
        <v>70</v>
      </c>
      <c r="E48" s="10" t="s">
        <v>849</v>
      </c>
      <c r="F48" s="10" t="s">
        <v>67</v>
      </c>
      <c r="G48" s="10" t="s">
        <v>56</v>
      </c>
      <c r="H48" s="10" t="s">
        <v>203</v>
      </c>
      <c r="I48" s="10" t="s">
        <v>851</v>
      </c>
      <c r="J48" s="10" t="s">
        <v>120</v>
      </c>
      <c r="K48" s="10">
        <v>1</v>
      </c>
      <c r="L48" s="4">
        <f ca="1">IFERROR(__xludf.DUMMYFUNCTION("""COMPUTED_VALUE"""),35910)</f>
        <v>35910</v>
      </c>
      <c r="M48" s="3">
        <v>4500</v>
      </c>
      <c r="N48" s="3">
        <v>2000</v>
      </c>
      <c r="O48" s="10"/>
      <c r="P48" s="10">
        <f ca="1">IFERROR(__xludf.DUMMYFUNCTION("""COMPUTED_VALUE"""),56.137208)</f>
        <v>56.137208000000001</v>
      </c>
      <c r="Q48" s="10">
        <f ca="1">IFERROR(__xludf.DUMMYFUNCTION("""COMPUTED_VALUE"""),47.163134)</f>
        <v>47.163133999999999</v>
      </c>
    </row>
    <row r="49" spans="1:17" x14ac:dyDescent="0.25">
      <c r="A49" s="10" t="s">
        <v>68</v>
      </c>
      <c r="B49" s="10" t="s">
        <v>847</v>
      </c>
      <c r="C49" s="11" t="s">
        <v>697</v>
      </c>
      <c r="D49" s="12" t="s">
        <v>70</v>
      </c>
      <c r="E49" s="10" t="s">
        <v>849</v>
      </c>
      <c r="F49" s="10" t="s">
        <v>67</v>
      </c>
      <c r="G49" s="10" t="s">
        <v>56</v>
      </c>
      <c r="H49" s="10" t="s">
        <v>203</v>
      </c>
      <c r="I49" s="10" t="s">
        <v>851</v>
      </c>
      <c r="J49" s="10" t="s">
        <v>121</v>
      </c>
      <c r="K49" s="10">
        <v>1</v>
      </c>
      <c r="L49" s="4">
        <v>32500</v>
      </c>
      <c r="M49" s="3">
        <v>4500</v>
      </c>
      <c r="N49" s="3">
        <v>2000</v>
      </c>
      <c r="O49" s="10"/>
      <c r="P49" s="10">
        <f ca="1">IFERROR(__xludf.DUMMYFUNCTION("""COMPUTED_VALUE"""),56.138336)</f>
        <v>56.138336000000002</v>
      </c>
      <c r="Q49" s="10">
        <f ca="1">IFERROR(__xludf.DUMMYFUNCTION("""COMPUTED_VALUE"""),47.189375)</f>
        <v>47.189374999999998</v>
      </c>
    </row>
    <row r="50" spans="1:17" x14ac:dyDescent="0.25">
      <c r="A50" s="10" t="s">
        <v>68</v>
      </c>
      <c r="B50" s="10" t="s">
        <v>847</v>
      </c>
      <c r="C50" s="11" t="s">
        <v>782</v>
      </c>
      <c r="D50" s="12" t="s">
        <v>70</v>
      </c>
      <c r="E50" s="10" t="s">
        <v>849</v>
      </c>
      <c r="F50" s="10" t="s">
        <v>67</v>
      </c>
      <c r="G50" s="10" t="s">
        <v>57</v>
      </c>
      <c r="H50" s="10" t="s">
        <v>203</v>
      </c>
      <c r="I50" s="10" t="s">
        <v>851</v>
      </c>
      <c r="J50" s="10" t="s">
        <v>122</v>
      </c>
      <c r="K50" s="10">
        <v>1</v>
      </c>
      <c r="L50" s="4">
        <v>44850</v>
      </c>
      <c r="M50" s="3">
        <v>4500</v>
      </c>
      <c r="N50" s="3">
        <v>2000</v>
      </c>
      <c r="O50" s="10"/>
      <c r="P50" s="10">
        <f ca="1">IFERROR(__xludf.DUMMYFUNCTION("""COMPUTED_VALUE"""),56.128042)</f>
        <v>56.128042000000001</v>
      </c>
      <c r="Q50" s="10">
        <f ca="1">IFERROR(__xludf.DUMMYFUNCTION("""COMPUTED_VALUE"""),47.315523)</f>
        <v>47.315522999999999</v>
      </c>
    </row>
    <row r="51" spans="1:17" x14ac:dyDescent="0.25">
      <c r="A51" s="10" t="s">
        <v>68</v>
      </c>
      <c r="B51" s="10" t="s">
        <v>847</v>
      </c>
      <c r="C51" s="11" t="s">
        <v>782</v>
      </c>
      <c r="D51" s="12" t="s">
        <v>70</v>
      </c>
      <c r="E51" s="10" t="s">
        <v>849</v>
      </c>
      <c r="F51" s="10" t="s">
        <v>67</v>
      </c>
      <c r="G51" s="10" t="s">
        <v>56</v>
      </c>
      <c r="H51" s="10" t="s">
        <v>203</v>
      </c>
      <c r="I51" s="10" t="s">
        <v>851</v>
      </c>
      <c r="J51" s="10" t="s">
        <v>123</v>
      </c>
      <c r="K51" s="10">
        <v>1</v>
      </c>
      <c r="L51" s="4">
        <f ca="1">IFERROR(__xludf.DUMMYFUNCTION("""COMPUTED_VALUE"""),35910)</f>
        <v>35910</v>
      </c>
      <c r="M51" s="3">
        <v>4500</v>
      </c>
      <c r="N51" s="3">
        <v>2000</v>
      </c>
      <c r="O51" s="10"/>
      <c r="P51" s="10">
        <f ca="1">IFERROR(__xludf.DUMMYFUNCTION("""COMPUTED_VALUE"""),56.128042)</f>
        <v>56.128042000000001</v>
      </c>
      <c r="Q51" s="10">
        <f ca="1">IFERROR(__xludf.DUMMYFUNCTION("""COMPUTED_VALUE"""),47.315523)</f>
        <v>47.315522999999999</v>
      </c>
    </row>
    <row r="52" spans="1:17" x14ac:dyDescent="0.25">
      <c r="A52" s="10" t="s">
        <v>68</v>
      </c>
      <c r="B52" s="10" t="s">
        <v>847</v>
      </c>
      <c r="C52" s="11" t="s">
        <v>623</v>
      </c>
      <c r="D52" s="12" t="s">
        <v>70</v>
      </c>
      <c r="E52" s="10" t="s">
        <v>849</v>
      </c>
      <c r="F52" s="10" t="s">
        <v>67</v>
      </c>
      <c r="G52" s="10" t="s">
        <v>56</v>
      </c>
      <c r="H52" s="10" t="s">
        <v>203</v>
      </c>
      <c r="I52" s="10" t="s">
        <v>851</v>
      </c>
      <c r="J52" s="10" t="s">
        <v>124</v>
      </c>
      <c r="K52" s="10">
        <v>1</v>
      </c>
      <c r="L52" s="4">
        <v>27500</v>
      </c>
      <c r="M52" s="3">
        <v>4500</v>
      </c>
      <c r="N52" s="3">
        <v>2000</v>
      </c>
      <c r="O52" s="10"/>
      <c r="P52" s="10">
        <f ca="1">IFERROR(__xludf.DUMMYFUNCTION("""COMPUTED_VALUE"""),56.102557)</f>
        <v>56.102556999999997</v>
      </c>
      <c r="Q52" s="10">
        <f ca="1">IFERROR(__xludf.DUMMYFUNCTION("""COMPUTED_VALUE"""),47.307435)</f>
        <v>47.307434999999998</v>
      </c>
    </row>
    <row r="53" spans="1:17" x14ac:dyDescent="0.25">
      <c r="A53" s="10" t="s">
        <v>68</v>
      </c>
      <c r="B53" s="10" t="s">
        <v>847</v>
      </c>
      <c r="C53" s="11" t="s">
        <v>585</v>
      </c>
      <c r="D53" s="12" t="s">
        <v>70</v>
      </c>
      <c r="E53" s="10" t="s">
        <v>849</v>
      </c>
      <c r="F53" s="10" t="s">
        <v>67</v>
      </c>
      <c r="G53" s="10" t="s">
        <v>57</v>
      </c>
      <c r="H53" s="10" t="s">
        <v>203</v>
      </c>
      <c r="I53" s="10" t="s">
        <v>204</v>
      </c>
      <c r="J53" s="10" t="s">
        <v>125</v>
      </c>
      <c r="K53" s="10">
        <v>1</v>
      </c>
      <c r="L53" s="4">
        <v>42100</v>
      </c>
      <c r="M53" s="3">
        <v>4500</v>
      </c>
      <c r="N53" s="3">
        <v>4000</v>
      </c>
      <c r="O53" s="10"/>
      <c r="P53" s="10" t="s">
        <v>845</v>
      </c>
      <c r="Q53" s="10" t="s">
        <v>846</v>
      </c>
    </row>
    <row r="54" spans="1:17" x14ac:dyDescent="0.25">
      <c r="A54" s="10" t="s">
        <v>68</v>
      </c>
      <c r="B54" s="10" t="s">
        <v>847</v>
      </c>
      <c r="C54" s="11" t="s">
        <v>760</v>
      </c>
      <c r="D54" s="12" t="s">
        <v>70</v>
      </c>
      <c r="E54" s="10" t="s">
        <v>849</v>
      </c>
      <c r="F54" s="10" t="s">
        <v>67</v>
      </c>
      <c r="G54" s="10" t="s">
        <v>56</v>
      </c>
      <c r="H54" s="10" t="s">
        <v>203</v>
      </c>
      <c r="I54" s="10" t="s">
        <v>851</v>
      </c>
      <c r="J54" s="10" t="s">
        <v>126</v>
      </c>
      <c r="K54" s="10">
        <v>1</v>
      </c>
      <c r="L54" s="4">
        <v>22000</v>
      </c>
      <c r="M54" s="3">
        <v>4500</v>
      </c>
      <c r="N54" s="3">
        <v>2000</v>
      </c>
      <c r="O54" s="10"/>
      <c r="P54" s="10">
        <f ca="1">IFERROR(__xludf.DUMMYFUNCTION("""COMPUTED_VALUE"""),56.114004)</f>
        <v>56.114004000000001</v>
      </c>
      <c r="Q54" s="10">
        <f ca="1">IFERROR(__xludf.DUMMYFUNCTION("""COMPUTED_VALUE"""),47.181722)</f>
        <v>47.181722000000001</v>
      </c>
    </row>
    <row r="55" spans="1:17" x14ac:dyDescent="0.25">
      <c r="A55" s="10" t="s">
        <v>68</v>
      </c>
      <c r="B55" s="10" t="s">
        <v>847</v>
      </c>
      <c r="C55" s="11" t="s">
        <v>788</v>
      </c>
      <c r="D55" s="12" t="s">
        <v>70</v>
      </c>
      <c r="E55" s="10" t="s">
        <v>849</v>
      </c>
      <c r="F55" s="10" t="s">
        <v>67</v>
      </c>
      <c r="G55" s="10" t="s">
        <v>57</v>
      </c>
      <c r="H55" s="10" t="s">
        <v>203</v>
      </c>
      <c r="I55" s="10" t="s">
        <v>851</v>
      </c>
      <c r="J55" s="10" t="s">
        <v>127</v>
      </c>
      <c r="K55" s="10">
        <v>1</v>
      </c>
      <c r="L55" s="4">
        <v>42100</v>
      </c>
      <c r="M55" s="3">
        <v>4500</v>
      </c>
      <c r="N55" s="3">
        <v>2000</v>
      </c>
      <c r="O55" s="10"/>
      <c r="P55" s="10">
        <f ca="1">IFERROR(__xludf.DUMMYFUNCTION("""COMPUTED_VALUE"""),56.128098)</f>
        <v>56.128098000000001</v>
      </c>
      <c r="Q55" s="10">
        <f ca="1">IFERROR(__xludf.DUMMYFUNCTION("""COMPUTED_VALUE"""),47.313628)</f>
        <v>47.313628000000001</v>
      </c>
    </row>
    <row r="56" spans="1:17" x14ac:dyDescent="0.25">
      <c r="A56" s="10" t="s">
        <v>68</v>
      </c>
      <c r="B56" s="10" t="s">
        <v>847</v>
      </c>
      <c r="C56" s="11" t="s">
        <v>788</v>
      </c>
      <c r="D56" s="12" t="s">
        <v>70</v>
      </c>
      <c r="E56" s="10" t="s">
        <v>849</v>
      </c>
      <c r="F56" s="10" t="s">
        <v>67</v>
      </c>
      <c r="G56" s="10" t="s">
        <v>56</v>
      </c>
      <c r="H56" s="10" t="s">
        <v>203</v>
      </c>
      <c r="I56" s="10" t="s">
        <v>851</v>
      </c>
      <c r="J56" s="10" t="s">
        <v>128</v>
      </c>
      <c r="K56" s="10">
        <v>1</v>
      </c>
      <c r="L56" s="4">
        <f ca="1">IFERROR(__xludf.DUMMYFUNCTION("""COMPUTED_VALUE"""),35910)</f>
        <v>35910</v>
      </c>
      <c r="M56" s="3">
        <v>4500</v>
      </c>
      <c r="N56" s="3">
        <v>2000</v>
      </c>
      <c r="O56" s="10"/>
      <c r="P56" s="10">
        <f ca="1">IFERROR(__xludf.DUMMYFUNCTION("""COMPUTED_VALUE"""),56.128098)</f>
        <v>56.128098000000001</v>
      </c>
      <c r="Q56" s="10">
        <f ca="1">IFERROR(__xludf.DUMMYFUNCTION("""COMPUTED_VALUE"""),47.313628)</f>
        <v>47.313628000000001</v>
      </c>
    </row>
    <row r="57" spans="1:17" x14ac:dyDescent="0.25">
      <c r="A57" s="10" t="s">
        <v>68</v>
      </c>
      <c r="B57" s="10" t="s">
        <v>847</v>
      </c>
      <c r="C57" s="11" t="s">
        <v>639</v>
      </c>
      <c r="D57" s="12" t="s">
        <v>70</v>
      </c>
      <c r="E57" s="10" t="s">
        <v>849</v>
      </c>
      <c r="F57" s="10" t="s">
        <v>67</v>
      </c>
      <c r="G57" s="10" t="s">
        <v>57</v>
      </c>
      <c r="H57" s="10" t="s">
        <v>203</v>
      </c>
      <c r="I57" s="10" t="s">
        <v>204</v>
      </c>
      <c r="J57" s="10" t="s">
        <v>129</v>
      </c>
      <c r="K57" s="10">
        <v>1</v>
      </c>
      <c r="L57" s="4">
        <v>42100</v>
      </c>
      <c r="M57" s="3">
        <v>4500</v>
      </c>
      <c r="N57" s="3">
        <v>4000</v>
      </c>
      <c r="O57" s="10"/>
      <c r="P57" s="10">
        <f ca="1">IFERROR(__xludf.DUMMYFUNCTION("""COMPUTED_VALUE"""),56.137048)</f>
        <v>56.137048</v>
      </c>
      <c r="Q57" s="10">
        <f ca="1">IFERROR(__xludf.DUMMYFUNCTION("""COMPUTED_VALUE"""),47.234849)</f>
        <v>47.234848999999997</v>
      </c>
    </row>
    <row r="58" spans="1:17" x14ac:dyDescent="0.25">
      <c r="A58" s="10" t="s">
        <v>68</v>
      </c>
      <c r="B58" s="10" t="s">
        <v>847</v>
      </c>
      <c r="C58" s="11" t="s">
        <v>714</v>
      </c>
      <c r="D58" s="12" t="s">
        <v>70</v>
      </c>
      <c r="E58" s="10" t="s">
        <v>849</v>
      </c>
      <c r="F58" s="10" t="s">
        <v>67</v>
      </c>
      <c r="G58" s="10" t="s">
        <v>56</v>
      </c>
      <c r="H58" s="10" t="s">
        <v>203</v>
      </c>
      <c r="I58" s="10" t="s">
        <v>851</v>
      </c>
      <c r="J58" s="10" t="s">
        <v>130</v>
      </c>
      <c r="K58" s="10">
        <v>1</v>
      </c>
      <c r="L58" s="4">
        <v>27500</v>
      </c>
      <c r="M58" s="3">
        <v>4500</v>
      </c>
      <c r="N58" s="3">
        <v>2000</v>
      </c>
      <c r="O58" s="10"/>
      <c r="P58" s="10">
        <f ca="1">IFERROR(__xludf.DUMMYFUNCTION("""COMPUTED_VALUE"""),56.139478)</f>
        <v>56.139477999999997</v>
      </c>
      <c r="Q58" s="10">
        <f ca="1">IFERROR(__xludf.DUMMYFUNCTION("""COMPUTED_VALUE"""),47.172578)</f>
        <v>47.172578000000001</v>
      </c>
    </row>
    <row r="59" spans="1:17" ht="25.5" x14ac:dyDescent="0.25">
      <c r="A59" s="10" t="s">
        <v>68</v>
      </c>
      <c r="B59" s="10" t="s">
        <v>847</v>
      </c>
      <c r="C59" s="11" t="s">
        <v>618</v>
      </c>
      <c r="D59" s="12" t="s">
        <v>70</v>
      </c>
      <c r="E59" s="13" t="s">
        <v>849</v>
      </c>
      <c r="F59" s="10" t="s">
        <v>67</v>
      </c>
      <c r="G59" s="10" t="s">
        <v>57</v>
      </c>
      <c r="H59" s="10" t="s">
        <v>203</v>
      </c>
      <c r="I59" s="10" t="s">
        <v>851</v>
      </c>
      <c r="J59" s="10" t="s">
        <v>131</v>
      </c>
      <c r="K59" s="10">
        <v>1</v>
      </c>
      <c r="L59" s="4">
        <v>25900</v>
      </c>
      <c r="M59" s="3">
        <v>4500</v>
      </c>
      <c r="N59" s="3">
        <v>2000</v>
      </c>
      <c r="O59" s="10" t="s">
        <v>873</v>
      </c>
      <c r="P59" s="10"/>
      <c r="Q59" s="10"/>
    </row>
    <row r="60" spans="1:17" ht="25.5" x14ac:dyDescent="0.25">
      <c r="A60" s="10" t="s">
        <v>68</v>
      </c>
      <c r="B60" s="10" t="s">
        <v>847</v>
      </c>
      <c r="C60" s="11" t="s">
        <v>618</v>
      </c>
      <c r="D60" s="12" t="s">
        <v>70</v>
      </c>
      <c r="E60" s="13" t="s">
        <v>849</v>
      </c>
      <c r="F60" s="10" t="s">
        <v>67</v>
      </c>
      <c r="G60" s="10" t="s">
        <v>56</v>
      </c>
      <c r="H60" s="10" t="s">
        <v>203</v>
      </c>
      <c r="I60" s="10" t="s">
        <v>851</v>
      </c>
      <c r="J60" s="10" t="s">
        <v>132</v>
      </c>
      <c r="K60" s="10">
        <v>1</v>
      </c>
      <c r="L60" s="4">
        <v>25900</v>
      </c>
      <c r="M60" s="3">
        <v>4500</v>
      </c>
      <c r="N60" s="3">
        <v>2000</v>
      </c>
      <c r="O60" s="10" t="s">
        <v>873</v>
      </c>
      <c r="P60" s="10"/>
      <c r="Q60" s="10"/>
    </row>
    <row r="61" spans="1:17" x14ac:dyDescent="0.25">
      <c r="A61" s="10" t="s">
        <v>68</v>
      </c>
      <c r="B61" s="10" t="s">
        <v>847</v>
      </c>
      <c r="C61" s="11" t="s">
        <v>614</v>
      </c>
      <c r="D61" s="12" t="s">
        <v>70</v>
      </c>
      <c r="E61" s="10" t="s">
        <v>849</v>
      </c>
      <c r="F61" s="10" t="s">
        <v>67</v>
      </c>
      <c r="G61" s="10" t="s">
        <v>57</v>
      </c>
      <c r="H61" s="10" t="s">
        <v>203</v>
      </c>
      <c r="I61" s="10" t="s">
        <v>851</v>
      </c>
      <c r="J61" s="10" t="s">
        <v>133</v>
      </c>
      <c r="K61" s="10">
        <v>1</v>
      </c>
      <c r="L61" s="4">
        <v>42100</v>
      </c>
      <c r="M61" s="3">
        <v>4500</v>
      </c>
      <c r="N61" s="3">
        <v>2000</v>
      </c>
      <c r="O61" s="10"/>
      <c r="P61" s="10">
        <f ca="1">IFERROR(__xludf.DUMMYFUNCTION("""COMPUTED_VALUE"""),56.134804)</f>
        <v>56.134804000000003</v>
      </c>
      <c r="Q61" s="10">
        <f ca="1">IFERROR(__xludf.DUMMYFUNCTION("""COMPUTED_VALUE"""),47.194271)</f>
        <v>47.194271000000001</v>
      </c>
    </row>
    <row r="62" spans="1:17" x14ac:dyDescent="0.25">
      <c r="A62" s="10" t="s">
        <v>68</v>
      </c>
      <c r="B62" s="10" t="s">
        <v>847</v>
      </c>
      <c r="C62" s="11" t="s">
        <v>747</v>
      </c>
      <c r="D62" s="12" t="s">
        <v>70</v>
      </c>
      <c r="E62" s="10" t="s">
        <v>849</v>
      </c>
      <c r="F62" s="10" t="s">
        <v>67</v>
      </c>
      <c r="G62" s="10" t="s">
        <v>57</v>
      </c>
      <c r="H62" s="10" t="s">
        <v>203</v>
      </c>
      <c r="I62" s="10" t="s">
        <v>851</v>
      </c>
      <c r="J62" s="10" t="s">
        <v>134</v>
      </c>
      <c r="K62" s="10">
        <v>1</v>
      </c>
      <c r="L62" s="4">
        <v>36750</v>
      </c>
      <c r="M62" s="3">
        <v>4500</v>
      </c>
      <c r="N62" s="3">
        <v>2000</v>
      </c>
      <c r="O62" s="10"/>
      <c r="P62" s="10">
        <f ca="1">IFERROR(__xludf.DUMMYFUNCTION("""COMPUTED_VALUE"""),56.144116)</f>
        <v>56.144115999999997</v>
      </c>
      <c r="Q62" s="10">
        <f ca="1">IFERROR(__xludf.DUMMYFUNCTION("""COMPUTED_VALUE"""),47.168267)</f>
        <v>47.168267</v>
      </c>
    </row>
    <row r="63" spans="1:17" x14ac:dyDescent="0.25">
      <c r="A63" s="10" t="s">
        <v>68</v>
      </c>
      <c r="B63" s="10" t="s">
        <v>847</v>
      </c>
      <c r="C63" s="11" t="s">
        <v>747</v>
      </c>
      <c r="D63" s="12" t="s">
        <v>70</v>
      </c>
      <c r="E63" s="10" t="s">
        <v>849</v>
      </c>
      <c r="F63" s="10" t="s">
        <v>67</v>
      </c>
      <c r="G63" s="10" t="s">
        <v>56</v>
      </c>
      <c r="H63" s="10" t="s">
        <v>203</v>
      </c>
      <c r="I63" s="10" t="s">
        <v>851</v>
      </c>
      <c r="J63" s="10" t="s">
        <v>135</v>
      </c>
      <c r="K63" s="10">
        <v>1</v>
      </c>
      <c r="L63" s="4">
        <v>32500</v>
      </c>
      <c r="M63" s="3">
        <v>4500</v>
      </c>
      <c r="N63" s="3">
        <v>2000</v>
      </c>
      <c r="O63" s="10"/>
      <c r="P63" s="10">
        <f ca="1">IFERROR(__xludf.DUMMYFUNCTION("""COMPUTED_VALUE"""),56.144116)</f>
        <v>56.144115999999997</v>
      </c>
      <c r="Q63" s="10">
        <f ca="1">IFERROR(__xludf.DUMMYFUNCTION("""COMPUTED_VALUE"""),47.168267)</f>
        <v>47.168267</v>
      </c>
    </row>
    <row r="64" spans="1:17" x14ac:dyDescent="0.25">
      <c r="A64" s="10" t="s">
        <v>68</v>
      </c>
      <c r="B64" s="10" t="s">
        <v>847</v>
      </c>
      <c r="C64" s="11" t="s">
        <v>603</v>
      </c>
      <c r="D64" s="12" t="s">
        <v>70</v>
      </c>
      <c r="E64" s="10" t="s">
        <v>849</v>
      </c>
      <c r="F64" s="10" t="s">
        <v>67</v>
      </c>
      <c r="G64" s="10" t="s">
        <v>56</v>
      </c>
      <c r="H64" s="10" t="s">
        <v>203</v>
      </c>
      <c r="I64" s="10" t="s">
        <v>851</v>
      </c>
      <c r="J64" s="10" t="s">
        <v>136</v>
      </c>
      <c r="K64" s="10">
        <v>1</v>
      </c>
      <c r="L64" s="4">
        <v>32500</v>
      </c>
      <c r="M64" s="3">
        <v>4500</v>
      </c>
      <c r="N64" s="3">
        <v>2000</v>
      </c>
      <c r="O64" s="10"/>
      <c r="P64" s="10">
        <f ca="1">IFERROR(__xludf.DUMMYFUNCTION("""COMPUTED_VALUE"""),56.124066)</f>
        <v>56.124065999999999</v>
      </c>
      <c r="Q64" s="10">
        <f ca="1">IFERROR(__xludf.DUMMYFUNCTION("""COMPUTED_VALUE"""),47.282403)</f>
        <v>47.282403000000002</v>
      </c>
    </row>
    <row r="65" spans="1:17" x14ac:dyDescent="0.25">
      <c r="A65" s="10" t="s">
        <v>68</v>
      </c>
      <c r="B65" s="10" t="s">
        <v>847</v>
      </c>
      <c r="C65" s="11" t="s">
        <v>768</v>
      </c>
      <c r="D65" s="12" t="s">
        <v>70</v>
      </c>
      <c r="E65" s="10" t="s">
        <v>849</v>
      </c>
      <c r="F65" s="10" t="s">
        <v>67</v>
      </c>
      <c r="G65" s="10" t="s">
        <v>57</v>
      </c>
      <c r="H65" s="10" t="s">
        <v>203</v>
      </c>
      <c r="I65" s="10" t="s">
        <v>851</v>
      </c>
      <c r="J65" s="10" t="s">
        <v>137</v>
      </c>
      <c r="K65" s="10">
        <v>1</v>
      </c>
      <c r="L65" s="4">
        <v>32500</v>
      </c>
      <c r="M65" s="3">
        <v>4500</v>
      </c>
      <c r="N65" s="3">
        <v>2000</v>
      </c>
      <c r="O65" s="10"/>
      <c r="P65" s="10">
        <v>56.129263999999999</v>
      </c>
      <c r="Q65" s="10">
        <v>47.207031000000001</v>
      </c>
    </row>
    <row r="66" spans="1:17" ht="25.5" x14ac:dyDescent="0.25">
      <c r="A66" s="10" t="s">
        <v>68</v>
      </c>
      <c r="B66" s="10" t="s">
        <v>847</v>
      </c>
      <c r="C66" s="11" t="s">
        <v>599</v>
      </c>
      <c r="D66" s="12" t="s">
        <v>70</v>
      </c>
      <c r="E66" s="10" t="s">
        <v>849</v>
      </c>
      <c r="F66" s="10" t="s">
        <v>67</v>
      </c>
      <c r="G66" s="10" t="s">
        <v>57</v>
      </c>
      <c r="H66" s="10" t="s">
        <v>203</v>
      </c>
      <c r="I66" s="10" t="s">
        <v>204</v>
      </c>
      <c r="J66" s="10" t="s">
        <v>138</v>
      </c>
      <c r="K66" s="10">
        <v>1</v>
      </c>
      <c r="L66" s="4">
        <v>44850</v>
      </c>
      <c r="M66" s="3">
        <v>4500</v>
      </c>
      <c r="N66" s="3">
        <v>4000</v>
      </c>
      <c r="O66" s="10"/>
      <c r="P66" s="10">
        <f ca="1">IFERROR(__xludf.DUMMYFUNCTION("""COMPUTED_VALUE"""),56.112176)</f>
        <v>56.112175999999998</v>
      </c>
      <c r="Q66" s="10">
        <f ca="1">IFERROR(__xludf.DUMMYFUNCTION("""COMPUTED_VALUE"""),47.269571)</f>
        <v>47.269570999999999</v>
      </c>
    </row>
    <row r="67" spans="1:17" x14ac:dyDescent="0.25">
      <c r="A67" s="10" t="s">
        <v>68</v>
      </c>
      <c r="B67" s="10" t="s">
        <v>847</v>
      </c>
      <c r="C67" s="11" t="str">
        <f ca="1">IFERROR(__xludf.DUMMYFUNCTION("""COMPUTED_VALUE"""),"б-р Эгерский, 38 (АЗС «Татнефть»)")</f>
        <v>б-р Эгерский, 38 (АЗС «Татнефть»)</v>
      </c>
      <c r="D67" s="12" t="s">
        <v>70</v>
      </c>
      <c r="E67" s="10" t="s">
        <v>849</v>
      </c>
      <c r="F67" s="10" t="s">
        <v>67</v>
      </c>
      <c r="G67" s="10" t="s">
        <v>57</v>
      </c>
      <c r="H67" s="10" t="s">
        <v>203</v>
      </c>
      <c r="I67" s="10" t="s">
        <v>851</v>
      </c>
      <c r="J67" s="10" t="s">
        <v>139</v>
      </c>
      <c r="K67" s="10">
        <v>1</v>
      </c>
      <c r="L67" s="4">
        <v>36750</v>
      </c>
      <c r="M67" s="3">
        <v>4500</v>
      </c>
      <c r="N67" s="3">
        <v>2000</v>
      </c>
      <c r="O67" s="10"/>
      <c r="P67" s="10">
        <f ca="1">IFERROR(__xludf.DUMMYFUNCTION("""COMPUTED_VALUE"""),56.0923)</f>
        <v>56.092300000000002</v>
      </c>
      <c r="Q67" s="10">
        <f ca="1">IFERROR(__xludf.DUMMYFUNCTION("""COMPUTED_VALUE"""),47.286978)</f>
        <v>47.286977999999998</v>
      </c>
    </row>
    <row r="68" spans="1:17" x14ac:dyDescent="0.25">
      <c r="A68" s="10" t="s">
        <v>68</v>
      </c>
      <c r="B68" s="10" t="s">
        <v>847</v>
      </c>
      <c r="C68" s="11" t="str">
        <f ca="1">IFERROR(__xludf.DUMMYFUNCTION("""COMPUTED_VALUE"""),"б-р Эгерский, 38 (АЗС «Татнефть»)")</f>
        <v>б-р Эгерский, 38 (АЗС «Татнефть»)</v>
      </c>
      <c r="D68" s="12" t="s">
        <v>70</v>
      </c>
      <c r="E68" s="10" t="s">
        <v>849</v>
      </c>
      <c r="F68" s="10" t="s">
        <v>67</v>
      </c>
      <c r="G68" s="10" t="s">
        <v>56</v>
      </c>
      <c r="H68" s="10" t="s">
        <v>203</v>
      </c>
      <c r="I68" s="10" t="s">
        <v>851</v>
      </c>
      <c r="J68" s="10" t="s">
        <v>140</v>
      </c>
      <c r="K68" s="10">
        <v>1</v>
      </c>
      <c r="L68" s="4">
        <v>32500</v>
      </c>
      <c r="M68" s="3">
        <v>4500</v>
      </c>
      <c r="N68" s="3">
        <v>2000</v>
      </c>
      <c r="O68" s="10"/>
      <c r="P68" s="10">
        <f ca="1">IFERROR(__xludf.DUMMYFUNCTION("""COMPUTED_VALUE"""),56.0923)</f>
        <v>56.092300000000002</v>
      </c>
      <c r="Q68" s="10">
        <f ca="1">IFERROR(__xludf.DUMMYFUNCTION("""COMPUTED_VALUE"""),47.286978)</f>
        <v>47.286977999999998</v>
      </c>
    </row>
    <row r="69" spans="1:17" x14ac:dyDescent="0.25">
      <c r="A69" s="10" t="s">
        <v>68</v>
      </c>
      <c r="B69" s="10" t="s">
        <v>847</v>
      </c>
      <c r="C69" s="11" t="s">
        <v>713</v>
      </c>
      <c r="D69" s="12" t="s">
        <v>70</v>
      </c>
      <c r="E69" s="10" t="s">
        <v>849</v>
      </c>
      <c r="F69" s="10" t="s">
        <v>67</v>
      </c>
      <c r="G69" s="10" t="s">
        <v>56</v>
      </c>
      <c r="H69" s="10" t="s">
        <v>203</v>
      </c>
      <c r="I69" s="10" t="s">
        <v>851</v>
      </c>
      <c r="J69" s="10" t="s">
        <v>141</v>
      </c>
      <c r="K69" s="10">
        <v>1</v>
      </c>
      <c r="L69" s="4">
        <v>27500</v>
      </c>
      <c r="M69" s="3">
        <v>4500</v>
      </c>
      <c r="N69" s="3">
        <v>2000</v>
      </c>
      <c r="O69" s="10"/>
      <c r="P69" s="10">
        <f ca="1">IFERROR(__xludf.DUMMYFUNCTION("""COMPUTED_VALUE"""),56.13899)</f>
        <v>56.13899</v>
      </c>
      <c r="Q69" s="10">
        <f ca="1">IFERROR(__xludf.DUMMYFUNCTION("""COMPUTED_VALUE"""),47.170953)</f>
        <v>47.170952999999997</v>
      </c>
    </row>
    <row r="70" spans="1:17" x14ac:dyDescent="0.25">
      <c r="A70" s="10" t="s">
        <v>68</v>
      </c>
      <c r="B70" s="10" t="s">
        <v>847</v>
      </c>
      <c r="C70" s="11" t="s">
        <v>613</v>
      </c>
      <c r="D70" s="12" t="s">
        <v>70</v>
      </c>
      <c r="E70" s="10" t="s">
        <v>849</v>
      </c>
      <c r="F70" s="10" t="s">
        <v>67</v>
      </c>
      <c r="G70" s="10" t="s">
        <v>56</v>
      </c>
      <c r="H70" s="10" t="s">
        <v>203</v>
      </c>
      <c r="I70" s="10" t="s">
        <v>851</v>
      </c>
      <c r="J70" s="10" t="s">
        <v>142</v>
      </c>
      <c r="K70" s="10">
        <v>1</v>
      </c>
      <c r="L70" s="4">
        <f ca="1">IFERROR(__xludf.DUMMYFUNCTION("""COMPUTED_VALUE"""),35910)</f>
        <v>35910</v>
      </c>
      <c r="M70" s="3">
        <v>4500</v>
      </c>
      <c r="N70" s="3">
        <v>2000</v>
      </c>
      <c r="O70" s="10"/>
      <c r="P70" s="10">
        <f ca="1">IFERROR(__xludf.DUMMYFUNCTION("""COMPUTED_VALUE"""),56.128399)</f>
        <v>56.128399000000002</v>
      </c>
      <c r="Q70" s="10">
        <f ca="1">IFERROR(__xludf.DUMMYFUNCTION("""COMPUTED_VALUE"""),47.210334)</f>
        <v>47.210334000000003</v>
      </c>
    </row>
    <row r="71" spans="1:17" x14ac:dyDescent="0.25">
      <c r="A71" s="10" t="s">
        <v>68</v>
      </c>
      <c r="B71" s="10" t="s">
        <v>847</v>
      </c>
      <c r="C71" s="11" t="s">
        <v>666</v>
      </c>
      <c r="D71" s="12" t="s">
        <v>70</v>
      </c>
      <c r="E71" s="10" t="s">
        <v>849</v>
      </c>
      <c r="F71" s="10" t="s">
        <v>67</v>
      </c>
      <c r="G71" s="10" t="s">
        <v>57</v>
      </c>
      <c r="H71" s="10" t="s">
        <v>203</v>
      </c>
      <c r="I71" s="10" t="s">
        <v>204</v>
      </c>
      <c r="J71" s="10" t="s">
        <v>143</v>
      </c>
      <c r="K71" s="10">
        <v>1</v>
      </c>
      <c r="L71" s="4">
        <v>42100</v>
      </c>
      <c r="M71" s="3">
        <v>4500</v>
      </c>
      <c r="N71" s="3">
        <v>4000</v>
      </c>
      <c r="O71" s="10"/>
      <c r="P71" s="10">
        <f ca="1">IFERROR(__xludf.DUMMYFUNCTION("""COMPUTED_VALUE"""),56.126808)</f>
        <v>56.126807999999997</v>
      </c>
      <c r="Q71" s="10">
        <f ca="1">IFERROR(__xludf.DUMMYFUNCTION("""COMPUTED_VALUE"""),47.266563)</f>
        <v>47.266562999999998</v>
      </c>
    </row>
    <row r="72" spans="1:17" x14ac:dyDescent="0.25">
      <c r="A72" s="10" t="s">
        <v>68</v>
      </c>
      <c r="B72" s="10" t="s">
        <v>847</v>
      </c>
      <c r="C72" s="11" t="str">
        <f ca="1">IFERROR(__xludf.DUMMYFUNCTION("""COMPUTED_VALUE"""),"б-р Эгерский, 21 (маг. «Росинка»)")</f>
        <v>б-р Эгерский, 21 (маг. «Росинка»)</v>
      </c>
      <c r="D72" s="12" t="s">
        <v>70</v>
      </c>
      <c r="E72" s="10" t="s">
        <v>849</v>
      </c>
      <c r="F72" s="10" t="s">
        <v>67</v>
      </c>
      <c r="G72" s="10" t="s">
        <v>57</v>
      </c>
      <c r="H72" s="10" t="s">
        <v>203</v>
      </c>
      <c r="I72" s="10" t="s">
        <v>851</v>
      </c>
      <c r="J72" s="10" t="s">
        <v>144</v>
      </c>
      <c r="K72" s="10">
        <v>1</v>
      </c>
      <c r="L72" s="4">
        <v>36750</v>
      </c>
      <c r="M72" s="3">
        <v>4500</v>
      </c>
      <c r="N72" s="3">
        <v>2000</v>
      </c>
      <c r="O72" s="10"/>
      <c r="P72" s="10">
        <f ca="1">IFERROR(__xludf.DUMMYFUNCTION("""COMPUTED_VALUE"""),56.105322)</f>
        <v>56.105322000000001</v>
      </c>
      <c r="Q72" s="10">
        <f ca="1">IFERROR(__xludf.DUMMYFUNCTION("""COMPUTED_VALUE"""),47.279511)</f>
        <v>47.279510999999999</v>
      </c>
    </row>
    <row r="73" spans="1:17" x14ac:dyDescent="0.25">
      <c r="A73" s="10" t="s">
        <v>68</v>
      </c>
      <c r="B73" s="10" t="s">
        <v>847</v>
      </c>
      <c r="C73" s="11" t="s">
        <v>784</v>
      </c>
      <c r="D73" s="12" t="s">
        <v>70</v>
      </c>
      <c r="E73" s="10" t="s">
        <v>849</v>
      </c>
      <c r="F73" s="10" t="s">
        <v>67</v>
      </c>
      <c r="G73" s="10" t="s">
        <v>56</v>
      </c>
      <c r="H73" s="10" t="s">
        <v>203</v>
      </c>
      <c r="I73" s="10" t="s">
        <v>851</v>
      </c>
      <c r="J73" s="10" t="s">
        <v>145</v>
      </c>
      <c r="K73" s="10">
        <v>1</v>
      </c>
      <c r="L73" s="4">
        <v>32500</v>
      </c>
      <c r="M73" s="3">
        <v>4500</v>
      </c>
      <c r="N73" s="3">
        <v>2000</v>
      </c>
      <c r="O73" s="10"/>
      <c r="P73" s="10">
        <f ca="1">IFERROR(__xludf.DUMMYFUNCTION("""COMPUTED_VALUE"""),56.126786)</f>
        <v>56.126786000000003</v>
      </c>
      <c r="Q73" s="10">
        <f ca="1">IFERROR(__xludf.DUMMYFUNCTION("""COMPUTED_VALUE"""),47.336612)</f>
        <v>47.336612000000002</v>
      </c>
    </row>
    <row r="74" spans="1:17" x14ac:dyDescent="0.25">
      <c r="A74" s="10" t="s">
        <v>68</v>
      </c>
      <c r="B74" s="10" t="s">
        <v>847</v>
      </c>
      <c r="C74" s="11" t="s">
        <v>673</v>
      </c>
      <c r="D74" s="12" t="s">
        <v>70</v>
      </c>
      <c r="E74" s="10" t="s">
        <v>849</v>
      </c>
      <c r="F74" s="10" t="s">
        <v>67</v>
      </c>
      <c r="G74" s="10" t="s">
        <v>57</v>
      </c>
      <c r="H74" s="10" t="s">
        <v>203</v>
      </c>
      <c r="I74" s="10" t="s">
        <v>851</v>
      </c>
      <c r="J74" s="10" t="s">
        <v>146</v>
      </c>
      <c r="K74" s="10">
        <v>1</v>
      </c>
      <c r="L74" s="4">
        <v>36750</v>
      </c>
      <c r="M74" s="3">
        <v>4500</v>
      </c>
      <c r="N74" s="3">
        <v>2000</v>
      </c>
      <c r="O74" s="10"/>
      <c r="P74" s="10">
        <f ca="1">IFERROR(__xludf.DUMMYFUNCTION("""COMPUTED_VALUE"""),56.135072)</f>
        <v>56.135072000000001</v>
      </c>
      <c r="Q74" s="10">
        <f ca="1">IFERROR(__xludf.DUMMYFUNCTION("""COMPUTED_VALUE"""),47.272845)</f>
        <v>47.272844999999997</v>
      </c>
    </row>
    <row r="75" spans="1:17" x14ac:dyDescent="0.25">
      <c r="A75" s="10" t="s">
        <v>68</v>
      </c>
      <c r="B75" s="10" t="s">
        <v>847</v>
      </c>
      <c r="C75" s="11" t="s">
        <v>673</v>
      </c>
      <c r="D75" s="12" t="s">
        <v>70</v>
      </c>
      <c r="E75" s="10" t="s">
        <v>849</v>
      </c>
      <c r="F75" s="10" t="s">
        <v>67</v>
      </c>
      <c r="G75" s="10" t="s">
        <v>56</v>
      </c>
      <c r="H75" s="10" t="s">
        <v>203</v>
      </c>
      <c r="I75" s="10" t="s">
        <v>851</v>
      </c>
      <c r="J75" s="10" t="s">
        <v>147</v>
      </c>
      <c r="K75" s="10">
        <v>1</v>
      </c>
      <c r="L75" s="4">
        <v>32500</v>
      </c>
      <c r="M75" s="3">
        <v>4500</v>
      </c>
      <c r="N75" s="3">
        <v>2000</v>
      </c>
      <c r="O75" s="10"/>
      <c r="P75" s="10">
        <f ca="1">IFERROR(__xludf.DUMMYFUNCTION("""COMPUTED_VALUE"""),56.135072)</f>
        <v>56.135072000000001</v>
      </c>
      <c r="Q75" s="10">
        <f ca="1">IFERROR(__xludf.DUMMYFUNCTION("""COMPUTED_VALUE"""),47.272845)</f>
        <v>47.272844999999997</v>
      </c>
    </row>
    <row r="76" spans="1:17" ht="25.5" x14ac:dyDescent="0.25">
      <c r="A76" s="10" t="s">
        <v>68</v>
      </c>
      <c r="B76" s="10" t="s">
        <v>847</v>
      </c>
      <c r="C76" s="11" t="s">
        <v>533</v>
      </c>
      <c r="D76" s="12" t="s">
        <v>70</v>
      </c>
      <c r="E76" s="10" t="s">
        <v>849</v>
      </c>
      <c r="F76" s="10" t="s">
        <v>67</v>
      </c>
      <c r="G76" s="10" t="s">
        <v>57</v>
      </c>
      <c r="H76" s="10" t="s">
        <v>203</v>
      </c>
      <c r="I76" s="10" t="s">
        <v>204</v>
      </c>
      <c r="J76" s="10" t="s">
        <v>148</v>
      </c>
      <c r="K76" s="10">
        <v>1</v>
      </c>
      <c r="L76" s="4">
        <v>44850</v>
      </c>
      <c r="M76" s="3">
        <v>4500</v>
      </c>
      <c r="N76" s="3">
        <v>4000</v>
      </c>
      <c r="O76" s="10"/>
      <c r="P76" s="10">
        <f ca="1">IFERROR(__xludf.DUMMYFUNCTION("""COMPUTED_VALUE"""),56.144299)</f>
        <v>56.144298999999997</v>
      </c>
      <c r="Q76" s="10">
        <f ca="1">IFERROR(__xludf.DUMMYFUNCTION("""COMPUTED_VALUE"""),47.208903)</f>
        <v>47.208902999999999</v>
      </c>
    </row>
    <row r="77" spans="1:17" x14ac:dyDescent="0.25">
      <c r="A77" s="10" t="s">
        <v>68</v>
      </c>
      <c r="B77" s="10" t="s">
        <v>847</v>
      </c>
      <c r="C77" s="11" t="s">
        <v>53</v>
      </c>
      <c r="D77" s="12" t="s">
        <v>70</v>
      </c>
      <c r="E77" s="10" t="s">
        <v>849</v>
      </c>
      <c r="F77" s="10" t="s">
        <v>67</v>
      </c>
      <c r="G77" s="10" t="s">
        <v>56</v>
      </c>
      <c r="H77" s="10" t="s">
        <v>203</v>
      </c>
      <c r="I77" s="10" t="s">
        <v>851</v>
      </c>
      <c r="J77" s="10" t="s">
        <v>149</v>
      </c>
      <c r="K77" s="10">
        <v>1</v>
      </c>
      <c r="L77" s="4">
        <v>27500</v>
      </c>
      <c r="M77" s="3">
        <v>4500</v>
      </c>
      <c r="N77" s="3">
        <v>2000</v>
      </c>
      <c r="O77" s="10"/>
      <c r="P77" s="10">
        <f ca="1">IFERROR(__xludf.DUMMYFUNCTION("""COMPUTED_VALUE"""),56.140357)</f>
        <v>56.140357000000002</v>
      </c>
      <c r="Q77" s="10">
        <f ca="1">IFERROR(__xludf.DUMMYFUNCTION("""COMPUTED_VALUE"""),47.176087)</f>
        <v>47.176087000000003</v>
      </c>
    </row>
    <row r="78" spans="1:17" x14ac:dyDescent="0.25">
      <c r="A78" s="10" t="s">
        <v>68</v>
      </c>
      <c r="B78" s="10" t="s">
        <v>847</v>
      </c>
      <c r="C78" s="11" t="s">
        <v>54</v>
      </c>
      <c r="D78" s="12" t="s">
        <v>70</v>
      </c>
      <c r="E78" s="10" t="s">
        <v>849</v>
      </c>
      <c r="F78" s="10" t="s">
        <v>67</v>
      </c>
      <c r="G78" s="10" t="s">
        <v>57</v>
      </c>
      <c r="H78" s="10" t="s">
        <v>203</v>
      </c>
      <c r="I78" s="10" t="s">
        <v>851</v>
      </c>
      <c r="J78" s="10" t="s">
        <v>150</v>
      </c>
      <c r="K78" s="10">
        <v>1</v>
      </c>
      <c r="L78" s="4">
        <v>32500</v>
      </c>
      <c r="M78" s="3">
        <v>4500</v>
      </c>
      <c r="N78" s="3">
        <v>2000</v>
      </c>
      <c r="O78" s="10"/>
      <c r="P78" s="10">
        <f ca="1">IFERROR(__xludf.DUMMYFUNCTION("""COMPUTED_VALUE"""),56.128532)</f>
        <v>56.128532</v>
      </c>
      <c r="Q78" s="10">
        <f ca="1">IFERROR(__xludf.DUMMYFUNCTION("""COMPUTED_VALUE"""),47.273549)</f>
        <v>47.273549000000003</v>
      </c>
    </row>
    <row r="79" spans="1:17" x14ac:dyDescent="0.25">
      <c r="A79" s="10" t="s">
        <v>68</v>
      </c>
      <c r="B79" s="10" t="s">
        <v>847</v>
      </c>
      <c r="C79" s="11" t="s">
        <v>54</v>
      </c>
      <c r="D79" s="12" t="s">
        <v>70</v>
      </c>
      <c r="E79" s="10" t="s">
        <v>849</v>
      </c>
      <c r="F79" s="10" t="s">
        <v>67</v>
      </c>
      <c r="G79" s="10" t="s">
        <v>56</v>
      </c>
      <c r="H79" s="10" t="s">
        <v>203</v>
      </c>
      <c r="I79" s="10" t="s">
        <v>851</v>
      </c>
      <c r="J79" s="10" t="s">
        <v>151</v>
      </c>
      <c r="K79" s="10">
        <v>1</v>
      </c>
      <c r="L79" s="4">
        <v>27500</v>
      </c>
      <c r="M79" s="3">
        <v>4500</v>
      </c>
      <c r="N79" s="3">
        <v>2000</v>
      </c>
      <c r="O79" s="10"/>
      <c r="P79" s="10">
        <f ca="1">IFERROR(__xludf.DUMMYFUNCTION("""COMPUTED_VALUE"""),56.128532)</f>
        <v>56.128532</v>
      </c>
      <c r="Q79" s="10">
        <f ca="1">IFERROR(__xludf.DUMMYFUNCTION("""COMPUTED_VALUE"""),47.273549)</f>
        <v>47.273549000000003</v>
      </c>
    </row>
    <row r="80" spans="1:17" x14ac:dyDescent="0.25">
      <c r="A80" s="10" t="s">
        <v>68</v>
      </c>
      <c r="B80" s="10" t="s">
        <v>847</v>
      </c>
      <c r="C80" s="11" t="s">
        <v>8</v>
      </c>
      <c r="D80" s="12" t="s">
        <v>70</v>
      </c>
      <c r="E80" s="10" t="s">
        <v>849</v>
      </c>
      <c r="F80" s="10" t="s">
        <v>67</v>
      </c>
      <c r="G80" s="10" t="s">
        <v>57</v>
      </c>
      <c r="H80" s="10" t="s">
        <v>203</v>
      </c>
      <c r="I80" s="10" t="s">
        <v>204</v>
      </c>
      <c r="J80" s="10" t="s">
        <v>152</v>
      </c>
      <c r="K80" s="10">
        <v>1</v>
      </c>
      <c r="L80" s="4">
        <v>42100</v>
      </c>
      <c r="M80" s="3">
        <v>4500</v>
      </c>
      <c r="N80" s="3">
        <v>4000</v>
      </c>
      <c r="O80" s="10"/>
      <c r="P80" s="14">
        <v>56.111378000000002</v>
      </c>
      <c r="Q80" s="14">
        <v>47.269320999999998</v>
      </c>
    </row>
    <row r="81" spans="1:17" x14ac:dyDescent="0.25">
      <c r="A81" s="10" t="s">
        <v>68</v>
      </c>
      <c r="B81" s="10" t="s">
        <v>847</v>
      </c>
      <c r="C81" s="11" t="s">
        <v>9</v>
      </c>
      <c r="D81" s="12" t="s">
        <v>70</v>
      </c>
      <c r="E81" s="10" t="s">
        <v>849</v>
      </c>
      <c r="F81" s="10" t="s">
        <v>67</v>
      </c>
      <c r="G81" s="10" t="s">
        <v>57</v>
      </c>
      <c r="H81" s="10" t="s">
        <v>203</v>
      </c>
      <c r="I81" s="10" t="s">
        <v>204</v>
      </c>
      <c r="J81" s="10" t="s">
        <v>153</v>
      </c>
      <c r="K81" s="10">
        <v>1</v>
      </c>
      <c r="L81" s="4">
        <v>44850</v>
      </c>
      <c r="M81" s="3">
        <v>4500</v>
      </c>
      <c r="N81" s="3">
        <v>4000</v>
      </c>
      <c r="O81" s="10"/>
      <c r="P81" s="14">
        <v>56.127771667504</v>
      </c>
      <c r="Q81" s="14">
        <v>47.315139282704003</v>
      </c>
    </row>
    <row r="82" spans="1:17" x14ac:dyDescent="0.25">
      <c r="A82" s="10" t="s">
        <v>68</v>
      </c>
      <c r="B82" s="10" t="s">
        <v>847</v>
      </c>
      <c r="C82" s="11" t="s">
        <v>9</v>
      </c>
      <c r="D82" s="12" t="s">
        <v>70</v>
      </c>
      <c r="E82" s="10" t="s">
        <v>849</v>
      </c>
      <c r="F82" s="10" t="s">
        <v>67</v>
      </c>
      <c r="G82" s="10" t="s">
        <v>56</v>
      </c>
      <c r="H82" s="10" t="s">
        <v>203</v>
      </c>
      <c r="I82" s="10" t="s">
        <v>851</v>
      </c>
      <c r="J82" s="10" t="s">
        <v>154</v>
      </c>
      <c r="K82" s="10">
        <v>1</v>
      </c>
      <c r="L82" s="5">
        <v>35910</v>
      </c>
      <c r="M82" s="3">
        <v>4500</v>
      </c>
      <c r="N82" s="3">
        <v>2000</v>
      </c>
      <c r="O82" s="10"/>
      <c r="P82" s="14">
        <v>56.108987009227</v>
      </c>
      <c r="Q82" s="14">
        <v>47.246246698423001</v>
      </c>
    </row>
    <row r="83" spans="1:17" ht="25.5" x14ac:dyDescent="0.25">
      <c r="A83" s="10" t="s">
        <v>68</v>
      </c>
      <c r="B83" s="10" t="s">
        <v>847</v>
      </c>
      <c r="C83" s="11" t="s">
        <v>10</v>
      </c>
      <c r="D83" s="12" t="s">
        <v>70</v>
      </c>
      <c r="E83" s="10" t="s">
        <v>849</v>
      </c>
      <c r="F83" s="10" t="s">
        <v>67</v>
      </c>
      <c r="G83" s="10" t="s">
        <v>56</v>
      </c>
      <c r="H83" s="10" t="s">
        <v>203</v>
      </c>
      <c r="I83" s="10" t="s">
        <v>851</v>
      </c>
      <c r="J83" s="10" t="s">
        <v>155</v>
      </c>
      <c r="K83" s="10">
        <v>1</v>
      </c>
      <c r="L83" s="4">
        <v>27500</v>
      </c>
      <c r="M83" s="3">
        <v>4500</v>
      </c>
      <c r="N83" s="3">
        <v>2000</v>
      </c>
      <c r="O83" s="10"/>
      <c r="P83" s="14">
        <v>56.105542337396997</v>
      </c>
      <c r="Q83" s="14">
        <v>47.319712749349002</v>
      </c>
    </row>
    <row r="84" spans="1:17" x14ac:dyDescent="0.25">
      <c r="A84" s="10" t="s">
        <v>68</v>
      </c>
      <c r="B84" s="10" t="s">
        <v>847</v>
      </c>
      <c r="C84" s="11" t="s">
        <v>11</v>
      </c>
      <c r="D84" s="12" t="s">
        <v>70</v>
      </c>
      <c r="E84" s="13" t="s">
        <v>849</v>
      </c>
      <c r="F84" s="10" t="s">
        <v>67</v>
      </c>
      <c r="G84" s="10" t="s">
        <v>57</v>
      </c>
      <c r="H84" s="10" t="s">
        <v>203</v>
      </c>
      <c r="I84" s="10" t="s">
        <v>204</v>
      </c>
      <c r="J84" s="10" t="s">
        <v>156</v>
      </c>
      <c r="K84" s="10">
        <v>1</v>
      </c>
      <c r="L84" s="4">
        <v>36950</v>
      </c>
      <c r="M84" s="3">
        <v>4500</v>
      </c>
      <c r="N84" s="3">
        <v>4000</v>
      </c>
      <c r="O84" s="10" t="s">
        <v>867</v>
      </c>
      <c r="P84" s="14">
        <v>56.091265943219</v>
      </c>
      <c r="Q84" s="14">
        <v>47.287465354491999</v>
      </c>
    </row>
    <row r="85" spans="1:17" ht="25.5" x14ac:dyDescent="0.25">
      <c r="A85" s="10" t="s">
        <v>68</v>
      </c>
      <c r="B85" s="10" t="s">
        <v>847</v>
      </c>
      <c r="C85" s="11" t="s">
        <v>12</v>
      </c>
      <c r="D85" s="12" t="s">
        <v>70</v>
      </c>
      <c r="E85" s="10" t="s">
        <v>849</v>
      </c>
      <c r="F85" s="10" t="s">
        <v>67</v>
      </c>
      <c r="G85" s="10" t="s">
        <v>57</v>
      </c>
      <c r="H85" s="10" t="s">
        <v>203</v>
      </c>
      <c r="I85" s="10" t="s">
        <v>204</v>
      </c>
      <c r="J85" s="10" t="s">
        <v>157</v>
      </c>
      <c r="K85" s="10">
        <v>1</v>
      </c>
      <c r="L85" s="4">
        <v>42100</v>
      </c>
      <c r="M85" s="3">
        <v>4500</v>
      </c>
      <c r="N85" s="3">
        <v>4000</v>
      </c>
      <c r="O85" s="10"/>
      <c r="P85" s="14">
        <v>56.129983954049997</v>
      </c>
      <c r="Q85" s="14">
        <v>47.287856399474997</v>
      </c>
    </row>
    <row r="86" spans="1:17" ht="25.5" x14ac:dyDescent="0.25">
      <c r="A86" s="10" t="s">
        <v>68</v>
      </c>
      <c r="B86" s="10" t="s">
        <v>847</v>
      </c>
      <c r="C86" s="11" t="s">
        <v>13</v>
      </c>
      <c r="D86" s="12" t="s">
        <v>70</v>
      </c>
      <c r="E86" s="10" t="s">
        <v>849</v>
      </c>
      <c r="F86" s="10" t="s">
        <v>67</v>
      </c>
      <c r="G86" s="10" t="s">
        <v>57</v>
      </c>
      <c r="H86" s="10" t="s">
        <v>203</v>
      </c>
      <c r="I86" s="10" t="s">
        <v>851</v>
      </c>
      <c r="J86" s="10" t="s">
        <v>158</v>
      </c>
      <c r="K86" s="10">
        <v>1</v>
      </c>
      <c r="L86" s="4">
        <v>32500</v>
      </c>
      <c r="M86" s="3">
        <v>4500</v>
      </c>
      <c r="N86" s="3">
        <v>2000</v>
      </c>
      <c r="O86" s="10"/>
      <c r="P86" s="14">
        <v>56.111085756719</v>
      </c>
      <c r="Q86" s="14">
        <v>47.182700940475002</v>
      </c>
    </row>
    <row r="87" spans="1:17" ht="25.5" x14ac:dyDescent="0.25">
      <c r="A87" s="10" t="s">
        <v>68</v>
      </c>
      <c r="B87" s="10" t="s">
        <v>847</v>
      </c>
      <c r="C87" s="11" t="s">
        <v>14</v>
      </c>
      <c r="D87" s="12" t="s">
        <v>70</v>
      </c>
      <c r="E87" s="10" t="s">
        <v>849</v>
      </c>
      <c r="F87" s="10" t="s">
        <v>67</v>
      </c>
      <c r="G87" s="10" t="s">
        <v>56</v>
      </c>
      <c r="H87" s="10" t="s">
        <v>203</v>
      </c>
      <c r="I87" s="10" t="s">
        <v>851</v>
      </c>
      <c r="J87" s="10" t="s">
        <v>159</v>
      </c>
      <c r="K87" s="10">
        <v>1</v>
      </c>
      <c r="L87" s="5">
        <v>35910</v>
      </c>
      <c r="M87" s="3">
        <v>4500</v>
      </c>
      <c r="N87" s="3">
        <v>2000</v>
      </c>
      <c r="O87" s="10"/>
      <c r="P87" s="14">
        <v>56.134497425233</v>
      </c>
      <c r="Q87" s="14">
        <v>47.194218603148997</v>
      </c>
    </row>
    <row r="88" spans="1:17" x14ac:dyDescent="0.25">
      <c r="A88" s="10" t="s">
        <v>68</v>
      </c>
      <c r="B88" s="10" t="s">
        <v>847</v>
      </c>
      <c r="C88" s="11" t="s">
        <v>15</v>
      </c>
      <c r="D88" s="12" t="s">
        <v>70</v>
      </c>
      <c r="E88" s="10" t="s">
        <v>849</v>
      </c>
      <c r="F88" s="10" t="s">
        <v>67</v>
      </c>
      <c r="G88" s="10" t="s">
        <v>57</v>
      </c>
      <c r="H88" s="10" t="s">
        <v>203</v>
      </c>
      <c r="I88" s="10" t="s">
        <v>851</v>
      </c>
      <c r="J88" s="10" t="s">
        <v>160</v>
      </c>
      <c r="K88" s="10">
        <v>1</v>
      </c>
      <c r="L88" s="4">
        <v>36750</v>
      </c>
      <c r="M88" s="3">
        <v>4500</v>
      </c>
      <c r="N88" s="3">
        <v>2000</v>
      </c>
      <c r="O88" s="10"/>
      <c r="P88" s="14">
        <v>56.134228843119999</v>
      </c>
      <c r="Q88" s="14">
        <v>47.164600376335002</v>
      </c>
    </row>
    <row r="89" spans="1:17" ht="25.5" x14ac:dyDescent="0.25">
      <c r="A89" s="10" t="s">
        <v>68</v>
      </c>
      <c r="B89" s="10" t="s">
        <v>847</v>
      </c>
      <c r="C89" s="11" t="s">
        <v>16</v>
      </c>
      <c r="D89" s="12" t="s">
        <v>70</v>
      </c>
      <c r="E89" s="10" t="s">
        <v>849</v>
      </c>
      <c r="F89" s="10" t="s">
        <v>67</v>
      </c>
      <c r="G89" s="10" t="s">
        <v>57</v>
      </c>
      <c r="H89" s="10" t="s">
        <v>203</v>
      </c>
      <c r="I89" s="10" t="s">
        <v>204</v>
      </c>
      <c r="J89" s="10" t="s">
        <v>161</v>
      </c>
      <c r="K89" s="10">
        <v>1</v>
      </c>
      <c r="L89" s="4">
        <v>42100</v>
      </c>
      <c r="M89" s="3">
        <v>4500</v>
      </c>
      <c r="N89" s="3">
        <v>4000</v>
      </c>
      <c r="O89" s="10"/>
      <c r="P89" s="14">
        <v>56.130213157333998</v>
      </c>
      <c r="Q89" s="14">
        <v>47.293417572102001</v>
      </c>
    </row>
    <row r="90" spans="1:17" ht="25.5" x14ac:dyDescent="0.25">
      <c r="A90" s="10" t="s">
        <v>68</v>
      </c>
      <c r="B90" s="10" t="s">
        <v>847</v>
      </c>
      <c r="C90" s="11" t="s">
        <v>16</v>
      </c>
      <c r="D90" s="12" t="s">
        <v>70</v>
      </c>
      <c r="E90" s="10" t="s">
        <v>849</v>
      </c>
      <c r="F90" s="10" t="s">
        <v>67</v>
      </c>
      <c r="G90" s="10" t="s">
        <v>56</v>
      </c>
      <c r="H90" s="10" t="s">
        <v>203</v>
      </c>
      <c r="I90" s="10" t="s">
        <v>851</v>
      </c>
      <c r="J90" s="10" t="s">
        <v>162</v>
      </c>
      <c r="K90" s="10">
        <v>1</v>
      </c>
      <c r="L90" s="5">
        <v>35910</v>
      </c>
      <c r="M90" s="3">
        <v>4500</v>
      </c>
      <c r="N90" s="3">
        <v>2000</v>
      </c>
      <c r="O90" s="10"/>
      <c r="P90" s="14">
        <v>56.130213157333998</v>
      </c>
      <c r="Q90" s="14">
        <v>47.293417572102001</v>
      </c>
    </row>
    <row r="91" spans="1:17" x14ac:dyDescent="0.25">
      <c r="A91" s="10" t="s">
        <v>68</v>
      </c>
      <c r="B91" s="10" t="s">
        <v>847</v>
      </c>
      <c r="C91" s="11" t="s">
        <v>17</v>
      </c>
      <c r="D91" s="12" t="s">
        <v>70</v>
      </c>
      <c r="E91" s="10" t="s">
        <v>849</v>
      </c>
      <c r="F91" s="10" t="s">
        <v>67</v>
      </c>
      <c r="G91" s="10" t="s">
        <v>56</v>
      </c>
      <c r="H91" s="10" t="s">
        <v>203</v>
      </c>
      <c r="I91" s="10" t="s">
        <v>204</v>
      </c>
      <c r="J91" s="10" t="s">
        <v>163</v>
      </c>
      <c r="K91" s="10">
        <v>1</v>
      </c>
      <c r="L91" s="5">
        <v>35910</v>
      </c>
      <c r="M91" s="3">
        <v>4500</v>
      </c>
      <c r="N91" s="3">
        <v>4000</v>
      </c>
      <c r="O91" s="10"/>
      <c r="P91" s="14">
        <v>56.096076891560998</v>
      </c>
      <c r="Q91" s="14">
        <v>47.274177625656002</v>
      </c>
    </row>
    <row r="92" spans="1:17" ht="25.5" x14ac:dyDescent="0.25">
      <c r="A92" s="10" t="s">
        <v>68</v>
      </c>
      <c r="B92" s="10" t="s">
        <v>847</v>
      </c>
      <c r="C92" s="11" t="s">
        <v>18</v>
      </c>
      <c r="D92" s="12" t="s">
        <v>70</v>
      </c>
      <c r="E92" s="13" t="s">
        <v>849</v>
      </c>
      <c r="F92" s="10" t="s">
        <v>67</v>
      </c>
      <c r="G92" s="10" t="s">
        <v>56</v>
      </c>
      <c r="H92" s="10" t="s">
        <v>203</v>
      </c>
      <c r="I92" s="10" t="s">
        <v>851</v>
      </c>
      <c r="J92" s="10" t="s">
        <v>164</v>
      </c>
      <c r="K92" s="10">
        <v>1</v>
      </c>
      <c r="L92" s="4">
        <v>27000</v>
      </c>
      <c r="M92" s="3">
        <v>4620</v>
      </c>
      <c r="N92" s="3">
        <v>4000</v>
      </c>
      <c r="O92" s="10" t="s">
        <v>868</v>
      </c>
      <c r="P92" s="14">
        <v>56.113402457505003</v>
      </c>
      <c r="Q92" s="14">
        <v>47.347691242110997</v>
      </c>
    </row>
    <row r="93" spans="1:17" ht="25.5" x14ac:dyDescent="0.25">
      <c r="A93" s="10" t="s">
        <v>68</v>
      </c>
      <c r="B93" s="10" t="s">
        <v>847</v>
      </c>
      <c r="C93" s="11" t="s">
        <v>19</v>
      </c>
      <c r="D93" s="12" t="s">
        <v>70</v>
      </c>
      <c r="E93" s="10" t="s">
        <v>849</v>
      </c>
      <c r="F93" s="10" t="s">
        <v>67</v>
      </c>
      <c r="G93" s="10" t="s">
        <v>56</v>
      </c>
      <c r="H93" s="10" t="s">
        <v>203</v>
      </c>
      <c r="I93" s="10" t="s">
        <v>851</v>
      </c>
      <c r="J93" s="10" t="s">
        <v>165</v>
      </c>
      <c r="K93" s="10">
        <v>1</v>
      </c>
      <c r="L93" s="4">
        <v>27500</v>
      </c>
      <c r="M93" s="3">
        <v>4500</v>
      </c>
      <c r="N93" s="3">
        <v>2000</v>
      </c>
      <c r="O93" s="10"/>
      <c r="P93" s="14">
        <v>56.108987009227</v>
      </c>
      <c r="Q93" s="14">
        <v>47.246246698423001</v>
      </c>
    </row>
    <row r="94" spans="1:17" ht="25.5" x14ac:dyDescent="0.25">
      <c r="A94" s="10" t="s">
        <v>68</v>
      </c>
      <c r="B94" s="10" t="s">
        <v>847</v>
      </c>
      <c r="C94" s="11" t="s">
        <v>20</v>
      </c>
      <c r="D94" s="12" t="s">
        <v>70</v>
      </c>
      <c r="E94" s="10" t="s">
        <v>849</v>
      </c>
      <c r="F94" s="10" t="s">
        <v>67</v>
      </c>
      <c r="G94" s="10" t="s">
        <v>56</v>
      </c>
      <c r="H94" s="10" t="s">
        <v>203</v>
      </c>
      <c r="I94" s="10" t="s">
        <v>851</v>
      </c>
      <c r="J94" s="10" t="s">
        <v>166</v>
      </c>
      <c r="K94" s="10">
        <v>1</v>
      </c>
      <c r="L94" s="5">
        <v>35910</v>
      </c>
      <c r="M94" s="3">
        <v>4500</v>
      </c>
      <c r="N94" s="3">
        <v>2000</v>
      </c>
      <c r="O94" s="10"/>
      <c r="P94" s="14">
        <v>56.134312602649999</v>
      </c>
      <c r="Q94" s="14">
        <v>47.195391322333002</v>
      </c>
    </row>
    <row r="95" spans="1:17" x14ac:dyDescent="0.25">
      <c r="A95" s="10" t="s">
        <v>68</v>
      </c>
      <c r="B95" s="10" t="s">
        <v>847</v>
      </c>
      <c r="C95" s="11" t="s">
        <v>21</v>
      </c>
      <c r="D95" s="12" t="s">
        <v>70</v>
      </c>
      <c r="E95" s="10" t="s">
        <v>849</v>
      </c>
      <c r="F95" s="10" t="s">
        <v>67</v>
      </c>
      <c r="G95" s="10" t="s">
        <v>57</v>
      </c>
      <c r="H95" s="10" t="s">
        <v>203</v>
      </c>
      <c r="I95" s="10" t="s">
        <v>204</v>
      </c>
      <c r="J95" s="10" t="s">
        <v>167</v>
      </c>
      <c r="K95" s="10">
        <v>1</v>
      </c>
      <c r="L95" s="4">
        <v>42100</v>
      </c>
      <c r="M95" s="3">
        <v>4500</v>
      </c>
      <c r="N95" s="3">
        <v>4000</v>
      </c>
      <c r="O95" s="10"/>
      <c r="P95" s="14">
        <v>56.142657097099999</v>
      </c>
      <c r="Q95" s="14">
        <v>47.203455321424002</v>
      </c>
    </row>
    <row r="96" spans="1:17" x14ac:dyDescent="0.25">
      <c r="A96" s="10" t="s">
        <v>68</v>
      </c>
      <c r="B96" s="10" t="s">
        <v>847</v>
      </c>
      <c r="C96" s="11" t="s">
        <v>22</v>
      </c>
      <c r="D96" s="12" t="s">
        <v>70</v>
      </c>
      <c r="E96" s="10" t="s">
        <v>849</v>
      </c>
      <c r="F96" s="10" t="s">
        <v>67</v>
      </c>
      <c r="G96" s="10" t="s">
        <v>56</v>
      </c>
      <c r="H96" s="10" t="s">
        <v>203</v>
      </c>
      <c r="I96" s="10" t="s">
        <v>851</v>
      </c>
      <c r="J96" s="10" t="s">
        <v>168</v>
      </c>
      <c r="K96" s="10">
        <v>1</v>
      </c>
      <c r="L96" s="4">
        <v>27500</v>
      </c>
      <c r="M96" s="3">
        <v>4500</v>
      </c>
      <c r="N96" s="3">
        <v>2000</v>
      </c>
      <c r="O96" s="10"/>
      <c r="P96" s="14">
        <v>56.142841217034999</v>
      </c>
      <c r="Q96" s="14">
        <v>47.185838122366</v>
      </c>
    </row>
    <row r="97" spans="1:17" ht="25.5" x14ac:dyDescent="0.25">
      <c r="A97" s="10" t="s">
        <v>68</v>
      </c>
      <c r="B97" s="10" t="s">
        <v>847</v>
      </c>
      <c r="C97" s="11" t="s">
        <v>23</v>
      </c>
      <c r="D97" s="12" t="s">
        <v>70</v>
      </c>
      <c r="E97" s="10" t="s">
        <v>849</v>
      </c>
      <c r="F97" s="10" t="s">
        <v>67</v>
      </c>
      <c r="G97" s="10" t="s">
        <v>57</v>
      </c>
      <c r="H97" s="10" t="s">
        <v>203</v>
      </c>
      <c r="I97" s="10" t="s">
        <v>204</v>
      </c>
      <c r="J97" s="10" t="s">
        <v>169</v>
      </c>
      <c r="K97" s="10">
        <v>1</v>
      </c>
      <c r="L97" s="4">
        <v>42100</v>
      </c>
      <c r="M97" s="3">
        <v>4500</v>
      </c>
      <c r="N97" s="3">
        <v>4000</v>
      </c>
      <c r="O97" s="10"/>
      <c r="P97" s="14">
        <v>56.128728760649999</v>
      </c>
      <c r="Q97" s="14">
        <v>47.302821662202</v>
      </c>
    </row>
    <row r="98" spans="1:17" ht="25.5" x14ac:dyDescent="0.25">
      <c r="A98" s="10" t="s">
        <v>68</v>
      </c>
      <c r="B98" s="10" t="s">
        <v>847</v>
      </c>
      <c r="C98" s="11" t="s">
        <v>25</v>
      </c>
      <c r="D98" s="12" t="s">
        <v>70</v>
      </c>
      <c r="E98" s="10" t="s">
        <v>849</v>
      </c>
      <c r="F98" s="10" t="s">
        <v>67</v>
      </c>
      <c r="G98" s="10" t="s">
        <v>57</v>
      </c>
      <c r="H98" s="10" t="s">
        <v>203</v>
      </c>
      <c r="I98" s="10" t="s">
        <v>204</v>
      </c>
      <c r="J98" s="10" t="s">
        <v>170</v>
      </c>
      <c r="K98" s="10">
        <v>1</v>
      </c>
      <c r="L98" s="4">
        <v>42100</v>
      </c>
      <c r="M98" s="3">
        <v>4500</v>
      </c>
      <c r="N98" s="3">
        <v>4000</v>
      </c>
      <c r="O98" s="10"/>
      <c r="P98" s="14">
        <v>56.134312602649999</v>
      </c>
      <c r="Q98" s="14">
        <v>47.195391322333002</v>
      </c>
    </row>
    <row r="99" spans="1:17" ht="25.5" x14ac:dyDescent="0.25">
      <c r="A99" s="10" t="s">
        <v>68</v>
      </c>
      <c r="B99" s="10" t="s">
        <v>847</v>
      </c>
      <c r="C99" s="11" t="s">
        <v>25</v>
      </c>
      <c r="D99" s="12" t="s">
        <v>70</v>
      </c>
      <c r="E99" s="10" t="s">
        <v>849</v>
      </c>
      <c r="F99" s="10" t="s">
        <v>67</v>
      </c>
      <c r="G99" s="10" t="s">
        <v>56</v>
      </c>
      <c r="H99" s="10" t="s">
        <v>203</v>
      </c>
      <c r="I99" s="10" t="s">
        <v>851</v>
      </c>
      <c r="J99" s="10" t="s">
        <v>171</v>
      </c>
      <c r="K99" s="10">
        <v>1</v>
      </c>
      <c r="L99" s="5">
        <v>35910</v>
      </c>
      <c r="M99" s="3">
        <v>4500</v>
      </c>
      <c r="N99" s="3">
        <v>2000</v>
      </c>
      <c r="O99" s="10"/>
      <c r="P99" s="14">
        <v>56.134312602649999</v>
      </c>
      <c r="Q99" s="14">
        <v>47.195391322333002</v>
      </c>
    </row>
    <row r="100" spans="1:17" x14ac:dyDescent="0.25">
      <c r="A100" s="10" t="s">
        <v>68</v>
      </c>
      <c r="B100" s="10" t="s">
        <v>847</v>
      </c>
      <c r="C100" s="11" t="s">
        <v>26</v>
      </c>
      <c r="D100" s="12" t="s">
        <v>70</v>
      </c>
      <c r="E100" s="10" t="s">
        <v>849</v>
      </c>
      <c r="F100" s="10" t="s">
        <v>67</v>
      </c>
      <c r="G100" s="10" t="s">
        <v>57</v>
      </c>
      <c r="H100" s="10" t="s">
        <v>203</v>
      </c>
      <c r="I100" s="10" t="s">
        <v>851</v>
      </c>
      <c r="J100" s="10" t="s">
        <v>172</v>
      </c>
      <c r="K100" s="10">
        <v>1</v>
      </c>
      <c r="L100" s="4">
        <v>36750</v>
      </c>
      <c r="M100" s="3">
        <v>4500</v>
      </c>
      <c r="N100" s="3">
        <v>2000</v>
      </c>
      <c r="O100" s="10"/>
      <c r="P100" s="14" t="s">
        <v>59</v>
      </c>
      <c r="Q100" s="14" t="s">
        <v>60</v>
      </c>
    </row>
    <row r="101" spans="1:17" x14ac:dyDescent="0.25">
      <c r="A101" s="10" t="s">
        <v>68</v>
      </c>
      <c r="B101" s="10" t="s">
        <v>847</v>
      </c>
      <c r="C101" s="11" t="s">
        <v>28</v>
      </c>
      <c r="D101" s="12" t="s">
        <v>70</v>
      </c>
      <c r="E101" s="10" t="s">
        <v>849</v>
      </c>
      <c r="F101" s="10" t="s">
        <v>67</v>
      </c>
      <c r="G101" s="10" t="s">
        <v>56</v>
      </c>
      <c r="H101" s="10" t="s">
        <v>203</v>
      </c>
      <c r="I101" s="10" t="s">
        <v>204</v>
      </c>
      <c r="J101" s="10" t="s">
        <v>173</v>
      </c>
      <c r="K101" s="10">
        <v>1</v>
      </c>
      <c r="L101" s="5">
        <v>39510</v>
      </c>
      <c r="M101" s="3">
        <v>4500</v>
      </c>
      <c r="N101" s="3">
        <v>4000</v>
      </c>
      <c r="O101" s="10"/>
      <c r="P101" s="14" t="s">
        <v>61</v>
      </c>
      <c r="Q101" s="14" t="s">
        <v>62</v>
      </c>
    </row>
    <row r="102" spans="1:17" x14ac:dyDescent="0.25">
      <c r="A102" s="10" t="s">
        <v>68</v>
      </c>
      <c r="B102" s="10" t="s">
        <v>847</v>
      </c>
      <c r="C102" s="11" t="s">
        <v>29</v>
      </c>
      <c r="D102" s="12" t="s">
        <v>70</v>
      </c>
      <c r="E102" s="10" t="s">
        <v>849</v>
      </c>
      <c r="F102" s="10" t="s">
        <v>67</v>
      </c>
      <c r="G102" s="10" t="s">
        <v>57</v>
      </c>
      <c r="H102" s="10" t="s">
        <v>203</v>
      </c>
      <c r="I102" s="10" t="s">
        <v>204</v>
      </c>
      <c r="J102" s="10" t="s">
        <v>174</v>
      </c>
      <c r="K102" s="10">
        <v>1</v>
      </c>
      <c r="L102" s="4">
        <v>42100</v>
      </c>
      <c r="M102" s="3">
        <v>4500</v>
      </c>
      <c r="N102" s="3">
        <v>4000</v>
      </c>
      <c r="O102" s="10"/>
      <c r="P102" s="14" t="s">
        <v>63</v>
      </c>
      <c r="Q102" s="14" t="s">
        <v>64</v>
      </c>
    </row>
    <row r="103" spans="1:17" ht="25.5" x14ac:dyDescent="0.25">
      <c r="A103" s="10" t="s">
        <v>68</v>
      </c>
      <c r="B103" s="10" t="s">
        <v>847</v>
      </c>
      <c r="C103" s="11" t="s">
        <v>30</v>
      </c>
      <c r="D103" s="12" t="s">
        <v>70</v>
      </c>
      <c r="E103" s="10" t="s">
        <v>849</v>
      </c>
      <c r="F103" s="10" t="s">
        <v>67</v>
      </c>
      <c r="G103" s="10" t="s">
        <v>57</v>
      </c>
      <c r="H103" s="10" t="s">
        <v>203</v>
      </c>
      <c r="I103" s="10" t="s">
        <v>204</v>
      </c>
      <c r="J103" s="10" t="s">
        <v>175</v>
      </c>
      <c r="K103" s="10">
        <v>1</v>
      </c>
      <c r="L103" s="4">
        <v>42100</v>
      </c>
      <c r="M103" s="3">
        <v>4500</v>
      </c>
      <c r="N103" s="3">
        <v>4000</v>
      </c>
      <c r="O103" s="10"/>
      <c r="P103" s="14" t="s">
        <v>65</v>
      </c>
      <c r="Q103" s="14" t="s">
        <v>66</v>
      </c>
    </row>
    <row r="104" spans="1:17" ht="25.5" x14ac:dyDescent="0.25">
      <c r="A104" s="10" t="s">
        <v>68</v>
      </c>
      <c r="B104" s="10" t="s">
        <v>847</v>
      </c>
      <c r="C104" s="11" t="s">
        <v>31</v>
      </c>
      <c r="D104" s="12" t="s">
        <v>70</v>
      </c>
      <c r="E104" s="13" t="s">
        <v>849</v>
      </c>
      <c r="F104" s="10" t="s">
        <v>67</v>
      </c>
      <c r="G104" s="10" t="s">
        <v>57</v>
      </c>
      <c r="H104" s="10" t="s">
        <v>203</v>
      </c>
      <c r="I104" s="10" t="s">
        <v>851</v>
      </c>
      <c r="J104" s="10" t="s">
        <v>176</v>
      </c>
      <c r="K104" s="10">
        <v>1</v>
      </c>
      <c r="L104" s="4">
        <v>36750</v>
      </c>
      <c r="M104" s="3">
        <v>4500</v>
      </c>
      <c r="N104" s="3">
        <v>2000</v>
      </c>
      <c r="O104" s="10" t="s">
        <v>870</v>
      </c>
      <c r="P104" s="14"/>
      <c r="Q104" s="14"/>
    </row>
    <row r="105" spans="1:17" ht="25.5" x14ac:dyDescent="0.25">
      <c r="A105" s="10" t="s">
        <v>68</v>
      </c>
      <c r="B105" s="10" t="s">
        <v>847</v>
      </c>
      <c r="C105" s="11" t="s">
        <v>32</v>
      </c>
      <c r="D105" s="12" t="s">
        <v>70</v>
      </c>
      <c r="E105" s="10" t="s">
        <v>849</v>
      </c>
      <c r="F105" s="10" t="s">
        <v>67</v>
      </c>
      <c r="G105" s="10" t="s">
        <v>56</v>
      </c>
      <c r="H105" s="10" t="s">
        <v>203</v>
      </c>
      <c r="I105" s="10" t="s">
        <v>851</v>
      </c>
      <c r="J105" s="10" t="s">
        <v>177</v>
      </c>
      <c r="K105" s="10">
        <v>1</v>
      </c>
      <c r="L105" s="4">
        <v>32500</v>
      </c>
      <c r="M105" s="3">
        <v>4500</v>
      </c>
      <c r="N105" s="3">
        <v>2000</v>
      </c>
      <c r="O105" s="10"/>
      <c r="P105" s="14">
        <v>56.126367000000002</v>
      </c>
      <c r="Q105" s="14">
        <v>47.351151999999999</v>
      </c>
    </row>
    <row r="106" spans="1:17" x14ac:dyDescent="0.25">
      <c r="A106" s="10" t="s">
        <v>68</v>
      </c>
      <c r="B106" s="10" t="s">
        <v>847</v>
      </c>
      <c r="C106" s="11" t="s">
        <v>33</v>
      </c>
      <c r="D106" s="12" t="s">
        <v>70</v>
      </c>
      <c r="E106" s="13" t="s">
        <v>849</v>
      </c>
      <c r="F106" s="10" t="s">
        <v>67</v>
      </c>
      <c r="G106" s="10" t="s">
        <v>57</v>
      </c>
      <c r="H106" s="10" t="s">
        <v>203</v>
      </c>
      <c r="I106" s="10" t="s">
        <v>851</v>
      </c>
      <c r="J106" s="10" t="s">
        <v>178</v>
      </c>
      <c r="K106" s="10">
        <v>1</v>
      </c>
      <c r="L106" s="5">
        <v>39500</v>
      </c>
      <c r="M106" s="3">
        <v>4500</v>
      </c>
      <c r="N106" s="3">
        <v>2000</v>
      </c>
      <c r="O106" s="10" t="s">
        <v>871</v>
      </c>
      <c r="P106" s="14"/>
      <c r="Q106" s="14"/>
    </row>
    <row r="107" spans="1:17" x14ac:dyDescent="0.25">
      <c r="A107" s="10" t="s">
        <v>68</v>
      </c>
      <c r="B107" s="10" t="s">
        <v>847</v>
      </c>
      <c r="C107" s="11" t="s">
        <v>34</v>
      </c>
      <c r="D107" s="12" t="s">
        <v>70</v>
      </c>
      <c r="E107" s="10" t="s">
        <v>849</v>
      </c>
      <c r="F107" s="10" t="s">
        <v>67</v>
      </c>
      <c r="G107" s="10" t="s">
        <v>57</v>
      </c>
      <c r="H107" s="10" t="s">
        <v>203</v>
      </c>
      <c r="I107" s="10" t="s">
        <v>851</v>
      </c>
      <c r="J107" s="10" t="s">
        <v>179</v>
      </c>
      <c r="K107" s="10">
        <v>1</v>
      </c>
      <c r="L107" s="4">
        <v>42100</v>
      </c>
      <c r="M107" s="3">
        <v>4500</v>
      </c>
      <c r="N107" s="3">
        <v>2000</v>
      </c>
      <c r="O107" s="10"/>
      <c r="P107" s="14">
        <v>56.082492000000002</v>
      </c>
      <c r="Q107" s="14">
        <v>47.266947000000002</v>
      </c>
    </row>
    <row r="108" spans="1:17" x14ac:dyDescent="0.25">
      <c r="A108" s="10" t="s">
        <v>68</v>
      </c>
      <c r="B108" s="10" t="s">
        <v>847</v>
      </c>
      <c r="C108" s="11" t="s">
        <v>34</v>
      </c>
      <c r="D108" s="12" t="s">
        <v>70</v>
      </c>
      <c r="E108" s="10" t="s">
        <v>849</v>
      </c>
      <c r="F108" s="10" t="s">
        <v>67</v>
      </c>
      <c r="G108" s="10" t="s">
        <v>56</v>
      </c>
      <c r="H108" s="10" t="s">
        <v>203</v>
      </c>
      <c r="I108" s="10" t="s">
        <v>851</v>
      </c>
      <c r="J108" s="10" t="s">
        <v>180</v>
      </c>
      <c r="K108" s="10">
        <v>1</v>
      </c>
      <c r="L108" s="5">
        <v>35910</v>
      </c>
      <c r="M108" s="3">
        <v>4500</v>
      </c>
      <c r="N108" s="3">
        <v>2000</v>
      </c>
      <c r="O108" s="10"/>
      <c r="P108" s="14">
        <v>56.082492000000002</v>
      </c>
      <c r="Q108" s="14">
        <v>47.266947000000002</v>
      </c>
    </row>
    <row r="109" spans="1:17" x14ac:dyDescent="0.25">
      <c r="A109" s="10" t="s">
        <v>68</v>
      </c>
      <c r="B109" s="10" t="s">
        <v>847</v>
      </c>
      <c r="C109" s="11" t="s">
        <v>35</v>
      </c>
      <c r="D109" s="12" t="s">
        <v>70</v>
      </c>
      <c r="E109" s="10" t="s">
        <v>849</v>
      </c>
      <c r="F109" s="10" t="s">
        <v>67</v>
      </c>
      <c r="G109" s="10" t="s">
        <v>56</v>
      </c>
      <c r="H109" s="10" t="s">
        <v>203</v>
      </c>
      <c r="I109" s="10" t="s">
        <v>851</v>
      </c>
      <c r="J109" s="10" t="s">
        <v>181</v>
      </c>
      <c r="K109" s="10">
        <v>1</v>
      </c>
      <c r="L109" s="4">
        <v>27500</v>
      </c>
      <c r="M109" s="3">
        <v>4500</v>
      </c>
      <c r="N109" s="3">
        <v>2000</v>
      </c>
      <c r="O109" s="10"/>
      <c r="P109" s="14">
        <v>56.104261000000001</v>
      </c>
      <c r="Q109" s="14">
        <v>47.251474000000002</v>
      </c>
    </row>
    <row r="110" spans="1:17" x14ac:dyDescent="0.25">
      <c r="A110" s="10" t="s">
        <v>68</v>
      </c>
      <c r="B110" s="10" t="s">
        <v>847</v>
      </c>
      <c r="C110" s="11" t="s">
        <v>36</v>
      </c>
      <c r="D110" s="12" t="s">
        <v>70</v>
      </c>
      <c r="E110" s="10" t="s">
        <v>849</v>
      </c>
      <c r="F110" s="10" t="s">
        <v>67</v>
      </c>
      <c r="G110" s="10" t="s">
        <v>57</v>
      </c>
      <c r="H110" s="10" t="s">
        <v>203</v>
      </c>
      <c r="I110" s="10" t="s">
        <v>851</v>
      </c>
      <c r="J110" s="10" t="s">
        <v>182</v>
      </c>
      <c r="K110" s="10">
        <v>1</v>
      </c>
      <c r="L110" s="4">
        <v>36750</v>
      </c>
      <c r="M110" s="3">
        <v>4500</v>
      </c>
      <c r="N110" s="3">
        <v>2000</v>
      </c>
      <c r="O110" s="10"/>
      <c r="P110" s="14">
        <v>56.148822000000003</v>
      </c>
      <c r="Q110" s="14">
        <v>47.171196000000002</v>
      </c>
    </row>
    <row r="111" spans="1:17" x14ac:dyDescent="0.25">
      <c r="A111" s="10" t="s">
        <v>68</v>
      </c>
      <c r="B111" s="10" t="s">
        <v>847</v>
      </c>
      <c r="C111" s="11" t="s">
        <v>37</v>
      </c>
      <c r="D111" s="12" t="s">
        <v>70</v>
      </c>
      <c r="E111" s="10" t="s">
        <v>849</v>
      </c>
      <c r="F111" s="10" t="s">
        <v>67</v>
      </c>
      <c r="G111" s="10" t="s">
        <v>57</v>
      </c>
      <c r="H111" s="10" t="s">
        <v>203</v>
      </c>
      <c r="I111" s="10" t="s">
        <v>851</v>
      </c>
      <c r="J111" s="10" t="s">
        <v>183</v>
      </c>
      <c r="K111" s="10">
        <v>1</v>
      </c>
      <c r="L111" s="4">
        <v>36750</v>
      </c>
      <c r="M111" s="3">
        <v>4500</v>
      </c>
      <c r="N111" s="3">
        <v>2000</v>
      </c>
      <c r="O111" s="10"/>
      <c r="P111" s="14">
        <v>56.135263999999999</v>
      </c>
      <c r="Q111" s="14">
        <v>47.164102</v>
      </c>
    </row>
    <row r="112" spans="1:17" x14ac:dyDescent="0.25">
      <c r="A112" s="10" t="s">
        <v>68</v>
      </c>
      <c r="B112" s="10" t="s">
        <v>847</v>
      </c>
      <c r="C112" s="11" t="s">
        <v>38</v>
      </c>
      <c r="D112" s="12" t="s">
        <v>70</v>
      </c>
      <c r="E112" s="10" t="s">
        <v>849</v>
      </c>
      <c r="F112" s="10" t="s">
        <v>67</v>
      </c>
      <c r="G112" s="10" t="s">
        <v>56</v>
      </c>
      <c r="H112" s="10" t="s">
        <v>203</v>
      </c>
      <c r="I112" s="10" t="s">
        <v>851</v>
      </c>
      <c r="J112" s="10" t="s">
        <v>184</v>
      </c>
      <c r="K112" s="10">
        <v>1</v>
      </c>
      <c r="L112" s="5">
        <v>35910</v>
      </c>
      <c r="M112" s="3">
        <v>4500</v>
      </c>
      <c r="N112" s="3">
        <v>2000</v>
      </c>
      <c r="O112" s="10"/>
      <c r="P112" s="14">
        <v>56.127682999999998</v>
      </c>
      <c r="Q112" s="14">
        <v>47.318776</v>
      </c>
    </row>
    <row r="113" spans="1:17" x14ac:dyDescent="0.25">
      <c r="A113" s="10" t="s">
        <v>68</v>
      </c>
      <c r="B113" s="10" t="s">
        <v>847</v>
      </c>
      <c r="C113" s="11" t="s">
        <v>39</v>
      </c>
      <c r="D113" s="12" t="s">
        <v>70</v>
      </c>
      <c r="E113" s="13" t="s">
        <v>849</v>
      </c>
      <c r="F113" s="10" t="s">
        <v>67</v>
      </c>
      <c r="G113" s="10" t="s">
        <v>57</v>
      </c>
      <c r="H113" s="10" t="s">
        <v>203</v>
      </c>
      <c r="I113" s="10" t="s">
        <v>204</v>
      </c>
      <c r="J113" s="10" t="s">
        <v>185</v>
      </c>
      <c r="K113" s="10">
        <v>1</v>
      </c>
      <c r="L113" s="4">
        <v>39500</v>
      </c>
      <c r="M113" s="3">
        <v>4500</v>
      </c>
      <c r="N113" s="3">
        <v>4000</v>
      </c>
      <c r="O113" s="10" t="s">
        <v>874</v>
      </c>
      <c r="P113" s="14"/>
      <c r="Q113" s="14"/>
    </row>
    <row r="114" spans="1:17" x14ac:dyDescent="0.25">
      <c r="A114" s="10" t="s">
        <v>68</v>
      </c>
      <c r="B114" s="10" t="s">
        <v>847</v>
      </c>
      <c r="C114" s="11" t="s">
        <v>39</v>
      </c>
      <c r="D114" s="12" t="s">
        <v>70</v>
      </c>
      <c r="E114" s="13" t="s">
        <v>849</v>
      </c>
      <c r="F114" s="10" t="s">
        <v>67</v>
      </c>
      <c r="G114" s="10" t="s">
        <v>56</v>
      </c>
      <c r="H114" s="10" t="s">
        <v>203</v>
      </c>
      <c r="I114" s="10" t="s">
        <v>851</v>
      </c>
      <c r="J114" s="10" t="s">
        <v>186</v>
      </c>
      <c r="K114" s="10">
        <v>1</v>
      </c>
      <c r="L114" s="4">
        <v>39500</v>
      </c>
      <c r="M114" s="3">
        <v>4500</v>
      </c>
      <c r="N114" s="3">
        <v>2000</v>
      </c>
      <c r="O114" s="10" t="s">
        <v>874</v>
      </c>
      <c r="P114" s="14"/>
      <c r="Q114" s="14"/>
    </row>
    <row r="115" spans="1:17" ht="25.5" x14ac:dyDescent="0.25">
      <c r="A115" s="10" t="s">
        <v>68</v>
      </c>
      <c r="B115" s="10" t="s">
        <v>847</v>
      </c>
      <c r="C115" s="11" t="s">
        <v>40</v>
      </c>
      <c r="D115" s="12" t="s">
        <v>70</v>
      </c>
      <c r="E115" s="10" t="s">
        <v>849</v>
      </c>
      <c r="F115" s="10" t="s">
        <v>67</v>
      </c>
      <c r="G115" s="10" t="s">
        <v>57</v>
      </c>
      <c r="H115" s="10" t="s">
        <v>203</v>
      </c>
      <c r="I115" s="10" t="s">
        <v>204</v>
      </c>
      <c r="J115" s="10" t="s">
        <v>187</v>
      </c>
      <c r="K115" s="10">
        <v>1</v>
      </c>
      <c r="L115" s="4">
        <v>44850</v>
      </c>
      <c r="M115" s="3">
        <v>4500</v>
      </c>
      <c r="N115" s="3">
        <v>4000</v>
      </c>
      <c r="O115" s="10"/>
      <c r="P115" s="14">
        <v>56.114196</v>
      </c>
      <c r="Q115" s="14">
        <v>47.251057000000003</v>
      </c>
    </row>
    <row r="116" spans="1:17" x14ac:dyDescent="0.25">
      <c r="A116" s="10" t="s">
        <v>68</v>
      </c>
      <c r="B116" s="10" t="s">
        <v>847</v>
      </c>
      <c r="C116" s="11" t="s">
        <v>41</v>
      </c>
      <c r="D116" s="12" t="s">
        <v>70</v>
      </c>
      <c r="E116" s="10" t="s">
        <v>849</v>
      </c>
      <c r="F116" s="10" t="s">
        <v>67</v>
      </c>
      <c r="G116" s="10" t="s">
        <v>56</v>
      </c>
      <c r="H116" s="10" t="s">
        <v>203</v>
      </c>
      <c r="I116" s="10" t="s">
        <v>851</v>
      </c>
      <c r="J116" s="10" t="s">
        <v>188</v>
      </c>
      <c r="K116" s="10">
        <v>1</v>
      </c>
      <c r="L116" s="5">
        <v>35910</v>
      </c>
      <c r="M116" s="3">
        <v>4500</v>
      </c>
      <c r="N116" s="3">
        <v>2000</v>
      </c>
      <c r="O116" s="10"/>
      <c r="P116" s="14">
        <v>56.086503</v>
      </c>
      <c r="Q116" s="14">
        <v>47.267814999999999</v>
      </c>
    </row>
    <row r="117" spans="1:17" ht="25.5" x14ac:dyDescent="0.25">
      <c r="A117" s="10" t="s">
        <v>68</v>
      </c>
      <c r="B117" s="10" t="s">
        <v>847</v>
      </c>
      <c r="C117" s="11" t="s">
        <v>42</v>
      </c>
      <c r="D117" s="12" t="s">
        <v>70</v>
      </c>
      <c r="E117" s="10" t="s">
        <v>849</v>
      </c>
      <c r="F117" s="10" t="s">
        <v>67</v>
      </c>
      <c r="G117" s="10" t="s">
        <v>56</v>
      </c>
      <c r="H117" s="10" t="s">
        <v>203</v>
      </c>
      <c r="I117" s="10" t="s">
        <v>851</v>
      </c>
      <c r="J117" s="10" t="s">
        <v>189</v>
      </c>
      <c r="K117" s="10">
        <v>1</v>
      </c>
      <c r="L117" s="4">
        <v>32500</v>
      </c>
      <c r="M117" s="3">
        <v>4500</v>
      </c>
      <c r="N117" s="3">
        <v>2000</v>
      </c>
      <c r="O117" s="10"/>
      <c r="P117" s="14">
        <v>56.093395000000001</v>
      </c>
      <c r="Q117" s="14">
        <v>47.286349999999999</v>
      </c>
    </row>
    <row r="118" spans="1:17" x14ac:dyDescent="0.25">
      <c r="A118" s="10" t="s">
        <v>68</v>
      </c>
      <c r="B118" s="10" t="s">
        <v>847</v>
      </c>
      <c r="C118" s="11" t="s">
        <v>43</v>
      </c>
      <c r="D118" s="12" t="s">
        <v>70</v>
      </c>
      <c r="E118" s="10" t="s">
        <v>849</v>
      </c>
      <c r="F118" s="10" t="s">
        <v>67</v>
      </c>
      <c r="G118" s="10" t="s">
        <v>56</v>
      </c>
      <c r="H118" s="10" t="s">
        <v>203</v>
      </c>
      <c r="I118" s="10" t="s">
        <v>851</v>
      </c>
      <c r="J118" s="10" t="s">
        <v>190</v>
      </c>
      <c r="K118" s="10">
        <v>1</v>
      </c>
      <c r="L118" s="4">
        <v>32500</v>
      </c>
      <c r="M118" s="3">
        <v>4500</v>
      </c>
      <c r="N118" s="3">
        <v>2000</v>
      </c>
      <c r="O118" s="10"/>
      <c r="P118" s="14">
        <v>56.124065000000002</v>
      </c>
      <c r="Q118" s="14">
        <v>47.282403000000002</v>
      </c>
    </row>
    <row r="119" spans="1:17" ht="25.5" x14ac:dyDescent="0.25">
      <c r="A119" s="10" t="s">
        <v>68</v>
      </c>
      <c r="B119" s="10" t="s">
        <v>847</v>
      </c>
      <c r="C119" s="11" t="s">
        <v>44</v>
      </c>
      <c r="D119" s="12" t="s">
        <v>70</v>
      </c>
      <c r="E119" s="10" t="s">
        <v>849</v>
      </c>
      <c r="F119" s="10" t="s">
        <v>67</v>
      </c>
      <c r="G119" s="10" t="s">
        <v>56</v>
      </c>
      <c r="H119" s="10" t="s">
        <v>203</v>
      </c>
      <c r="I119" s="10" t="s">
        <v>851</v>
      </c>
      <c r="J119" s="10" t="s">
        <v>191</v>
      </c>
      <c r="K119" s="10">
        <v>1</v>
      </c>
      <c r="L119" s="5">
        <v>35910</v>
      </c>
      <c r="M119" s="3">
        <v>4500</v>
      </c>
      <c r="N119" s="3">
        <v>2000</v>
      </c>
      <c r="O119" s="10"/>
      <c r="P119" s="14">
        <v>56.136389000000001</v>
      </c>
      <c r="Q119" s="14">
        <v>47.191701999999999</v>
      </c>
    </row>
    <row r="120" spans="1:17" x14ac:dyDescent="0.25">
      <c r="A120" s="10" t="s">
        <v>68</v>
      </c>
      <c r="B120" s="10" t="s">
        <v>847</v>
      </c>
      <c r="C120" s="11" t="s">
        <v>45</v>
      </c>
      <c r="D120" s="12" t="s">
        <v>70</v>
      </c>
      <c r="E120" s="10" t="s">
        <v>849</v>
      </c>
      <c r="F120" s="10" t="s">
        <v>67</v>
      </c>
      <c r="G120" s="10" t="s">
        <v>56</v>
      </c>
      <c r="H120" s="10" t="s">
        <v>203</v>
      </c>
      <c r="I120" s="10" t="s">
        <v>851</v>
      </c>
      <c r="J120" s="10" t="s">
        <v>192</v>
      </c>
      <c r="K120" s="10">
        <v>1</v>
      </c>
      <c r="L120" s="5">
        <v>35910</v>
      </c>
      <c r="M120" s="3">
        <v>4500</v>
      </c>
      <c r="N120" s="3">
        <v>2000</v>
      </c>
      <c r="O120" s="10"/>
      <c r="P120" s="14">
        <v>56.096259000000003</v>
      </c>
      <c r="Q120" s="14">
        <v>47.284740999999997</v>
      </c>
    </row>
    <row r="121" spans="1:17" x14ac:dyDescent="0.25">
      <c r="A121" s="10" t="s">
        <v>68</v>
      </c>
      <c r="B121" s="10" t="s">
        <v>847</v>
      </c>
      <c r="C121" s="11" t="s">
        <v>46</v>
      </c>
      <c r="D121" s="11" t="s">
        <v>70</v>
      </c>
      <c r="E121" s="10" t="s">
        <v>849</v>
      </c>
      <c r="F121" s="10" t="s">
        <v>67</v>
      </c>
      <c r="G121" s="10" t="s">
        <v>56</v>
      </c>
      <c r="H121" s="10" t="s">
        <v>203</v>
      </c>
      <c r="I121" s="10" t="s">
        <v>851</v>
      </c>
      <c r="J121" s="10" t="s">
        <v>193</v>
      </c>
      <c r="K121" s="10">
        <v>1</v>
      </c>
      <c r="L121" s="4">
        <v>32500</v>
      </c>
      <c r="M121" s="3">
        <v>4500</v>
      </c>
      <c r="N121" s="3">
        <v>2000</v>
      </c>
      <c r="O121" s="10"/>
      <c r="P121" s="14">
        <v>56.126925</v>
      </c>
      <c r="Q121" s="14">
        <v>47.266139000000003</v>
      </c>
    </row>
    <row r="122" spans="1:17" x14ac:dyDescent="0.25">
      <c r="A122" s="10" t="s">
        <v>68</v>
      </c>
      <c r="B122" s="10" t="s">
        <v>847</v>
      </c>
      <c r="C122" s="11" t="s">
        <v>47</v>
      </c>
      <c r="D122" s="12" t="s">
        <v>70</v>
      </c>
      <c r="E122" s="10" t="s">
        <v>849</v>
      </c>
      <c r="F122" s="10" t="s">
        <v>67</v>
      </c>
      <c r="G122" s="10" t="s">
        <v>57</v>
      </c>
      <c r="H122" s="10" t="s">
        <v>203</v>
      </c>
      <c r="I122" s="10" t="s">
        <v>851</v>
      </c>
      <c r="J122" s="10" t="s">
        <v>194</v>
      </c>
      <c r="K122" s="10">
        <v>1</v>
      </c>
      <c r="L122" s="4">
        <v>36750</v>
      </c>
      <c r="M122" s="3">
        <v>4500</v>
      </c>
      <c r="N122" s="3">
        <v>2000</v>
      </c>
      <c r="O122" s="10"/>
      <c r="P122" s="14">
        <v>56.097155000000001</v>
      </c>
      <c r="Q122" s="14">
        <v>47.279477</v>
      </c>
    </row>
    <row r="123" spans="1:17" ht="25.5" x14ac:dyDescent="0.25">
      <c r="A123" s="10" t="s">
        <v>68</v>
      </c>
      <c r="B123" s="10" t="s">
        <v>847</v>
      </c>
      <c r="C123" s="11" t="s">
        <v>48</v>
      </c>
      <c r="D123" s="12" t="s">
        <v>70</v>
      </c>
      <c r="E123" s="10" t="s">
        <v>849</v>
      </c>
      <c r="F123" s="10" t="s">
        <v>67</v>
      </c>
      <c r="G123" s="10" t="s">
        <v>56</v>
      </c>
      <c r="H123" s="10" t="s">
        <v>203</v>
      </c>
      <c r="I123" s="10" t="s">
        <v>851</v>
      </c>
      <c r="J123" s="10" t="s">
        <v>195</v>
      </c>
      <c r="K123" s="10">
        <v>1</v>
      </c>
      <c r="L123" s="4">
        <v>32500</v>
      </c>
      <c r="M123" s="3">
        <v>4500</v>
      </c>
      <c r="N123" s="3">
        <v>2000</v>
      </c>
      <c r="O123" s="10"/>
      <c r="P123" s="14">
        <v>56.130704999999999</v>
      </c>
      <c r="Q123" s="14">
        <v>47.242471999999999</v>
      </c>
    </row>
    <row r="124" spans="1:17" x14ac:dyDescent="0.25">
      <c r="A124" s="10" t="s">
        <v>68</v>
      </c>
      <c r="B124" s="10" t="s">
        <v>847</v>
      </c>
      <c r="C124" s="11" t="s">
        <v>49</v>
      </c>
      <c r="D124" s="12" t="s">
        <v>70</v>
      </c>
      <c r="E124" s="10" t="s">
        <v>849</v>
      </c>
      <c r="F124" s="10" t="s">
        <v>67</v>
      </c>
      <c r="G124" s="10" t="s">
        <v>56</v>
      </c>
      <c r="H124" s="10" t="s">
        <v>203</v>
      </c>
      <c r="I124" s="10" t="s">
        <v>851</v>
      </c>
      <c r="J124" s="10" t="s">
        <v>196</v>
      </c>
      <c r="K124" s="10">
        <v>1</v>
      </c>
      <c r="L124" s="4">
        <v>32500</v>
      </c>
      <c r="M124" s="3">
        <v>4500</v>
      </c>
      <c r="N124" s="3">
        <v>2000</v>
      </c>
      <c r="O124" s="10"/>
      <c r="P124" s="14">
        <v>56.128340000000001</v>
      </c>
      <c r="Q124" s="14">
        <v>47.304166000000002</v>
      </c>
    </row>
    <row r="125" spans="1:17" x14ac:dyDescent="0.25">
      <c r="A125" s="10" t="s">
        <v>68</v>
      </c>
      <c r="B125" s="10" t="s">
        <v>847</v>
      </c>
      <c r="C125" s="11" t="s">
        <v>50</v>
      </c>
      <c r="D125" s="12" t="s">
        <v>70</v>
      </c>
      <c r="E125" s="10" t="s">
        <v>849</v>
      </c>
      <c r="F125" s="10" t="s">
        <v>67</v>
      </c>
      <c r="G125" s="10" t="s">
        <v>57</v>
      </c>
      <c r="H125" s="10" t="s">
        <v>203</v>
      </c>
      <c r="I125" s="10" t="s">
        <v>204</v>
      </c>
      <c r="J125" s="10" t="s">
        <v>197</v>
      </c>
      <c r="K125" s="10">
        <v>1</v>
      </c>
      <c r="L125" s="4">
        <v>44850</v>
      </c>
      <c r="M125" s="3">
        <v>4500</v>
      </c>
      <c r="N125" s="3">
        <v>4000</v>
      </c>
      <c r="O125" s="10"/>
      <c r="P125" s="14">
        <v>56.148671</v>
      </c>
      <c r="Q125" s="14">
        <v>47.186632000000003</v>
      </c>
    </row>
    <row r="126" spans="1:17" x14ac:dyDescent="0.25">
      <c r="A126" s="10" t="s">
        <v>68</v>
      </c>
      <c r="B126" s="10" t="s">
        <v>847</v>
      </c>
      <c r="C126" s="11" t="s">
        <v>50</v>
      </c>
      <c r="D126" s="11" t="s">
        <v>70</v>
      </c>
      <c r="E126" s="10" t="s">
        <v>849</v>
      </c>
      <c r="F126" s="10" t="s">
        <v>67</v>
      </c>
      <c r="G126" s="10" t="s">
        <v>56</v>
      </c>
      <c r="H126" s="10" t="s">
        <v>203</v>
      </c>
      <c r="I126" s="10" t="s">
        <v>851</v>
      </c>
      <c r="J126" s="10" t="s">
        <v>198</v>
      </c>
      <c r="K126" s="10">
        <v>1</v>
      </c>
      <c r="L126" s="5">
        <v>39510</v>
      </c>
      <c r="M126" s="3">
        <v>4500</v>
      </c>
      <c r="N126" s="3">
        <v>2000</v>
      </c>
      <c r="O126" s="10"/>
      <c r="P126" s="14">
        <v>56.148671</v>
      </c>
      <c r="Q126" s="14">
        <v>47.186632000000003</v>
      </c>
    </row>
    <row r="127" spans="1:17" x14ac:dyDescent="0.25">
      <c r="A127" s="10" t="s">
        <v>68</v>
      </c>
      <c r="B127" s="10" t="s">
        <v>847</v>
      </c>
      <c r="C127" s="11" t="s">
        <v>51</v>
      </c>
      <c r="D127" s="12" t="s">
        <v>70</v>
      </c>
      <c r="E127" s="10" t="s">
        <v>849</v>
      </c>
      <c r="F127" s="10" t="s">
        <v>67</v>
      </c>
      <c r="G127" s="10" t="s">
        <v>56</v>
      </c>
      <c r="H127" s="10" t="s">
        <v>203</v>
      </c>
      <c r="I127" s="10" t="s">
        <v>851</v>
      </c>
      <c r="J127" s="10" t="s">
        <v>199</v>
      </c>
      <c r="K127" s="10">
        <v>1</v>
      </c>
      <c r="L127" s="4">
        <v>32500</v>
      </c>
      <c r="M127" s="3">
        <v>4500</v>
      </c>
      <c r="N127" s="3">
        <v>2000</v>
      </c>
      <c r="O127" s="10"/>
      <c r="P127" s="14">
        <v>56.132153000000002</v>
      </c>
      <c r="Q127" s="14">
        <v>47.272305000000003</v>
      </c>
    </row>
    <row r="128" spans="1:17" x14ac:dyDescent="0.25">
      <c r="A128" s="10" t="s">
        <v>68</v>
      </c>
      <c r="B128" s="10" t="s">
        <v>847</v>
      </c>
      <c r="C128" s="11" t="s">
        <v>52</v>
      </c>
      <c r="D128" s="12" t="s">
        <v>70</v>
      </c>
      <c r="E128" s="10" t="s">
        <v>849</v>
      </c>
      <c r="F128" s="10" t="s">
        <v>67</v>
      </c>
      <c r="G128" s="10" t="s">
        <v>57</v>
      </c>
      <c r="H128" s="10" t="s">
        <v>203</v>
      </c>
      <c r="I128" s="10" t="s">
        <v>851</v>
      </c>
      <c r="J128" s="10" t="s">
        <v>200</v>
      </c>
      <c r="K128" s="10">
        <v>1</v>
      </c>
      <c r="L128" s="4">
        <v>36750</v>
      </c>
      <c r="M128" s="3">
        <v>4500</v>
      </c>
      <c r="N128" s="3">
        <v>2000</v>
      </c>
      <c r="O128" s="10"/>
      <c r="P128" s="14">
        <v>56.104301</v>
      </c>
      <c r="Q128" s="14">
        <v>47.316046999999998</v>
      </c>
    </row>
    <row r="129" spans="1:17" x14ac:dyDescent="0.25">
      <c r="A129" s="10" t="s">
        <v>68</v>
      </c>
      <c r="B129" s="10" t="s">
        <v>847</v>
      </c>
      <c r="C129" s="11" t="s">
        <v>52</v>
      </c>
      <c r="D129" s="12" t="s">
        <v>70</v>
      </c>
      <c r="E129" s="10" t="s">
        <v>849</v>
      </c>
      <c r="F129" s="10" t="s">
        <v>67</v>
      </c>
      <c r="G129" s="10" t="s">
        <v>56</v>
      </c>
      <c r="H129" s="10" t="s">
        <v>203</v>
      </c>
      <c r="I129" s="10" t="s">
        <v>851</v>
      </c>
      <c r="J129" s="10" t="s">
        <v>201</v>
      </c>
      <c r="K129" s="10">
        <v>1</v>
      </c>
      <c r="L129" s="4">
        <v>27500</v>
      </c>
      <c r="M129" s="3">
        <v>4500</v>
      </c>
      <c r="N129" s="3">
        <v>2000</v>
      </c>
      <c r="O129" s="10"/>
      <c r="P129" s="14">
        <v>56.104301</v>
      </c>
      <c r="Q129" s="14">
        <v>47.316046999999998</v>
      </c>
    </row>
    <row r="130" spans="1:17" ht="38.25" x14ac:dyDescent="0.25">
      <c r="A130" s="10" t="s">
        <v>68</v>
      </c>
      <c r="B130" s="10" t="s">
        <v>847</v>
      </c>
      <c r="C130" s="11" t="s">
        <v>24</v>
      </c>
      <c r="D130" s="12" t="s">
        <v>70</v>
      </c>
      <c r="E130" s="10" t="s">
        <v>849</v>
      </c>
      <c r="F130" s="10" t="s">
        <v>67</v>
      </c>
      <c r="G130" s="10" t="s">
        <v>57</v>
      </c>
      <c r="H130" s="10" t="s">
        <v>203</v>
      </c>
      <c r="I130" s="10" t="s">
        <v>204</v>
      </c>
      <c r="J130" s="10" t="s">
        <v>202</v>
      </c>
      <c r="K130" s="10">
        <v>1</v>
      </c>
      <c r="L130" s="5">
        <v>39900</v>
      </c>
      <c r="M130" s="3">
        <v>4500</v>
      </c>
      <c r="N130" s="3">
        <v>4000</v>
      </c>
      <c r="O130" s="10"/>
      <c r="P130" s="14">
        <v>56.13761669118</v>
      </c>
      <c r="Q130" s="14">
        <v>47.272715918768</v>
      </c>
    </row>
    <row r="131" spans="1:17" ht="25.5" x14ac:dyDescent="0.25">
      <c r="A131" s="10" t="s">
        <v>68</v>
      </c>
      <c r="B131" s="10" t="s">
        <v>847</v>
      </c>
      <c r="C131" s="11" t="s">
        <v>205</v>
      </c>
      <c r="D131" s="12" t="s">
        <v>70</v>
      </c>
      <c r="E131" s="10" t="s">
        <v>849</v>
      </c>
      <c r="F131" s="10" t="s">
        <v>67</v>
      </c>
      <c r="G131" s="10" t="s">
        <v>56</v>
      </c>
      <c r="H131" s="10" t="s">
        <v>215</v>
      </c>
      <c r="I131" s="10" t="s">
        <v>851</v>
      </c>
      <c r="J131" s="10" t="s">
        <v>216</v>
      </c>
      <c r="K131" s="10">
        <v>1</v>
      </c>
      <c r="L131" s="3">
        <v>47000</v>
      </c>
      <c r="M131" s="3">
        <v>4500</v>
      </c>
      <c r="N131" s="3">
        <v>2000</v>
      </c>
      <c r="O131" s="10"/>
      <c r="P131" s="10">
        <v>56.097406560000003</v>
      </c>
      <c r="Q131" s="10">
        <v>47.281453480000003</v>
      </c>
    </row>
    <row r="132" spans="1:17" x14ac:dyDescent="0.25">
      <c r="A132" s="10" t="s">
        <v>68</v>
      </c>
      <c r="B132" s="10" t="s">
        <v>847</v>
      </c>
      <c r="C132" s="11" t="s">
        <v>206</v>
      </c>
      <c r="D132" s="12" t="s">
        <v>70</v>
      </c>
      <c r="E132" s="10" t="s">
        <v>849</v>
      </c>
      <c r="F132" s="10" t="s">
        <v>67</v>
      </c>
      <c r="G132" s="10" t="s">
        <v>57</v>
      </c>
      <c r="H132" s="10" t="s">
        <v>215</v>
      </c>
      <c r="I132" s="10" t="s">
        <v>851</v>
      </c>
      <c r="J132" s="10" t="s">
        <v>217</v>
      </c>
      <c r="K132" s="10">
        <v>1</v>
      </c>
      <c r="L132" s="5">
        <v>39510</v>
      </c>
      <c r="M132" s="3">
        <v>4500</v>
      </c>
      <c r="N132" s="3">
        <v>2000</v>
      </c>
      <c r="O132" s="10"/>
      <c r="P132" s="10">
        <v>56.101309200000003</v>
      </c>
      <c r="Q132" s="10">
        <v>47.281805200000001</v>
      </c>
    </row>
    <row r="133" spans="1:17" x14ac:dyDescent="0.25">
      <c r="A133" s="10" t="s">
        <v>68</v>
      </c>
      <c r="B133" s="10" t="s">
        <v>847</v>
      </c>
      <c r="C133" s="11" t="s">
        <v>207</v>
      </c>
      <c r="D133" s="12" t="s">
        <v>70</v>
      </c>
      <c r="E133" s="10" t="s">
        <v>849</v>
      </c>
      <c r="F133" s="10" t="s">
        <v>67</v>
      </c>
      <c r="G133" s="10" t="s">
        <v>57</v>
      </c>
      <c r="H133" s="10" t="s">
        <v>215</v>
      </c>
      <c r="I133" s="10" t="s">
        <v>204</v>
      </c>
      <c r="J133" s="10" t="s">
        <v>218</v>
      </c>
      <c r="K133" s="10">
        <v>1</v>
      </c>
      <c r="L133" s="5">
        <v>39510</v>
      </c>
      <c r="M133" s="3">
        <v>4500</v>
      </c>
      <c r="N133" s="3">
        <v>4000</v>
      </c>
      <c r="O133" s="10"/>
      <c r="P133" s="10">
        <v>56.114415100000002</v>
      </c>
      <c r="Q133" s="10">
        <v>47.2517706</v>
      </c>
    </row>
    <row r="134" spans="1:17" x14ac:dyDescent="0.25">
      <c r="A134" s="10" t="s">
        <v>68</v>
      </c>
      <c r="B134" s="10" t="s">
        <v>847</v>
      </c>
      <c r="C134" s="11" t="s">
        <v>208</v>
      </c>
      <c r="D134" s="12" t="s">
        <v>70</v>
      </c>
      <c r="E134" s="10" t="s">
        <v>849</v>
      </c>
      <c r="F134" s="10" t="s">
        <v>67</v>
      </c>
      <c r="G134" s="10" t="s">
        <v>56</v>
      </c>
      <c r="H134" s="10" t="s">
        <v>215</v>
      </c>
      <c r="I134" s="10" t="s">
        <v>851</v>
      </c>
      <c r="J134" s="10" t="s">
        <v>219</v>
      </c>
      <c r="K134" s="10">
        <v>1</v>
      </c>
      <c r="L134" s="5">
        <v>39510</v>
      </c>
      <c r="M134" s="3">
        <v>4500</v>
      </c>
      <c r="N134" s="3">
        <v>4000</v>
      </c>
      <c r="O134" s="10"/>
      <c r="P134" s="10">
        <v>56.139482000000001</v>
      </c>
      <c r="Q134" s="10">
        <v>47.231907</v>
      </c>
    </row>
    <row r="135" spans="1:17" x14ac:dyDescent="0.25">
      <c r="A135" s="10" t="s">
        <v>68</v>
      </c>
      <c r="B135" s="10" t="s">
        <v>847</v>
      </c>
      <c r="C135" s="11" t="s">
        <v>209</v>
      </c>
      <c r="D135" s="12" t="s">
        <v>70</v>
      </c>
      <c r="E135" s="10" t="s">
        <v>849</v>
      </c>
      <c r="F135" s="10" t="s">
        <v>67</v>
      </c>
      <c r="G135" s="10" t="s">
        <v>57</v>
      </c>
      <c r="H135" s="10" t="s">
        <v>215</v>
      </c>
      <c r="I135" s="10" t="s">
        <v>851</v>
      </c>
      <c r="J135" s="10" t="s">
        <v>220</v>
      </c>
      <c r="K135" s="10">
        <v>1</v>
      </c>
      <c r="L135" s="5">
        <v>39510</v>
      </c>
      <c r="M135" s="3">
        <v>4500</v>
      </c>
      <c r="N135" s="3">
        <v>4000</v>
      </c>
      <c r="O135" s="10"/>
      <c r="P135" s="10">
        <v>56.140848900000002</v>
      </c>
      <c r="Q135" s="10">
        <v>47.186344599999998</v>
      </c>
    </row>
    <row r="136" spans="1:17" x14ac:dyDescent="0.25">
      <c r="A136" s="10" t="s">
        <v>68</v>
      </c>
      <c r="B136" s="10" t="s">
        <v>847</v>
      </c>
      <c r="C136" s="11" t="s">
        <v>33</v>
      </c>
      <c r="D136" s="12" t="s">
        <v>70</v>
      </c>
      <c r="E136" s="13" t="s">
        <v>849</v>
      </c>
      <c r="F136" s="10" t="s">
        <v>67</v>
      </c>
      <c r="G136" s="10" t="s">
        <v>56</v>
      </c>
      <c r="H136" s="10" t="s">
        <v>215</v>
      </c>
      <c r="I136" s="10" t="s">
        <v>851</v>
      </c>
      <c r="J136" s="10" t="s">
        <v>221</v>
      </c>
      <c r="K136" s="10">
        <v>1</v>
      </c>
      <c r="L136" s="5">
        <v>39500</v>
      </c>
      <c r="M136" s="3">
        <v>4500</v>
      </c>
      <c r="N136" s="3">
        <v>4000</v>
      </c>
      <c r="O136" s="10" t="s">
        <v>871</v>
      </c>
      <c r="P136" s="10"/>
      <c r="Q136" s="10"/>
    </row>
    <row r="137" spans="1:17" x14ac:dyDescent="0.25">
      <c r="A137" s="10" t="s">
        <v>68</v>
      </c>
      <c r="B137" s="10" t="s">
        <v>847</v>
      </c>
      <c r="C137" s="11" t="s">
        <v>210</v>
      </c>
      <c r="D137" s="12" t="s">
        <v>70</v>
      </c>
      <c r="E137" s="10" t="s">
        <v>849</v>
      </c>
      <c r="F137" s="10" t="s">
        <v>67</v>
      </c>
      <c r="G137" s="10" t="s">
        <v>57</v>
      </c>
      <c r="H137" s="10" t="s">
        <v>215</v>
      </c>
      <c r="I137" s="10" t="s">
        <v>851</v>
      </c>
      <c r="J137" s="10" t="s">
        <v>222</v>
      </c>
      <c r="K137" s="10">
        <v>1</v>
      </c>
      <c r="L137" s="5">
        <v>39510</v>
      </c>
      <c r="M137" s="3">
        <v>4500</v>
      </c>
      <c r="N137" s="3">
        <v>4000</v>
      </c>
      <c r="O137" s="10"/>
      <c r="P137" s="10">
        <v>56.120547000000002</v>
      </c>
      <c r="Q137" s="10">
        <v>47.266263000000002</v>
      </c>
    </row>
    <row r="138" spans="1:17" x14ac:dyDescent="0.25">
      <c r="A138" s="10" t="s">
        <v>68</v>
      </c>
      <c r="B138" s="10" t="s">
        <v>847</v>
      </c>
      <c r="C138" s="11" t="s">
        <v>211</v>
      </c>
      <c r="D138" s="12" t="s">
        <v>70</v>
      </c>
      <c r="E138" s="10" t="s">
        <v>849</v>
      </c>
      <c r="F138" s="10" t="s">
        <v>67</v>
      </c>
      <c r="G138" s="10" t="s">
        <v>56</v>
      </c>
      <c r="H138" s="10" t="s">
        <v>215</v>
      </c>
      <c r="I138" s="10" t="s">
        <v>851</v>
      </c>
      <c r="J138" s="10" t="s">
        <v>223</v>
      </c>
      <c r="K138" s="10">
        <v>1</v>
      </c>
      <c r="L138" s="5">
        <v>39510</v>
      </c>
      <c r="M138" s="3">
        <v>4500</v>
      </c>
      <c r="N138" s="3">
        <v>4000</v>
      </c>
      <c r="O138" s="10"/>
      <c r="P138" s="10">
        <v>56.127468999999998</v>
      </c>
      <c r="Q138" s="10">
        <v>47.323236999999999</v>
      </c>
    </row>
    <row r="139" spans="1:17" x14ac:dyDescent="0.25">
      <c r="A139" s="10" t="s">
        <v>68</v>
      </c>
      <c r="B139" s="10" t="s">
        <v>847</v>
      </c>
      <c r="C139" s="11" t="s">
        <v>212</v>
      </c>
      <c r="D139" s="12" t="s">
        <v>70</v>
      </c>
      <c r="E139" s="10" t="s">
        <v>849</v>
      </c>
      <c r="F139" s="10" t="s">
        <v>67</v>
      </c>
      <c r="G139" s="10" t="s">
        <v>56</v>
      </c>
      <c r="H139" s="10" t="s">
        <v>215</v>
      </c>
      <c r="I139" s="10" t="s">
        <v>851</v>
      </c>
      <c r="J139" s="10" t="s">
        <v>224</v>
      </c>
      <c r="K139" s="10">
        <v>1</v>
      </c>
      <c r="L139" s="5">
        <v>39510</v>
      </c>
      <c r="M139" s="3">
        <v>4500</v>
      </c>
      <c r="N139" s="3">
        <v>4000</v>
      </c>
      <c r="O139" s="10"/>
      <c r="P139" s="10">
        <v>56.114044999999997</v>
      </c>
      <c r="Q139" s="10">
        <v>47.220841</v>
      </c>
    </row>
    <row r="140" spans="1:17" x14ac:dyDescent="0.25">
      <c r="A140" s="10" t="s">
        <v>68</v>
      </c>
      <c r="B140" s="10" t="s">
        <v>847</v>
      </c>
      <c r="C140" s="11" t="s">
        <v>213</v>
      </c>
      <c r="D140" s="12" t="s">
        <v>70</v>
      </c>
      <c r="E140" s="10" t="s">
        <v>849</v>
      </c>
      <c r="F140" s="10" t="s">
        <v>67</v>
      </c>
      <c r="G140" s="10" t="s">
        <v>56</v>
      </c>
      <c r="H140" s="10" t="s">
        <v>215</v>
      </c>
      <c r="I140" s="10" t="s">
        <v>851</v>
      </c>
      <c r="J140" s="10" t="s">
        <v>225</v>
      </c>
      <c r="K140" s="10">
        <v>1</v>
      </c>
      <c r="L140" s="5">
        <v>39510</v>
      </c>
      <c r="M140" s="3">
        <v>4500</v>
      </c>
      <c r="N140" s="3">
        <v>4000</v>
      </c>
      <c r="O140" s="10"/>
      <c r="P140" s="10">
        <v>56.100203</v>
      </c>
      <c r="Q140" s="10">
        <v>47.253081000000002</v>
      </c>
    </row>
    <row r="141" spans="1:17" x14ac:dyDescent="0.25">
      <c r="A141" s="10" t="s">
        <v>68</v>
      </c>
      <c r="B141" s="10" t="s">
        <v>847</v>
      </c>
      <c r="C141" s="11" t="s">
        <v>46</v>
      </c>
      <c r="D141" s="12" t="s">
        <v>70</v>
      </c>
      <c r="E141" s="10" t="s">
        <v>849</v>
      </c>
      <c r="F141" s="10" t="s">
        <v>67</v>
      </c>
      <c r="G141" s="10" t="s">
        <v>57</v>
      </c>
      <c r="H141" s="10" t="s">
        <v>215</v>
      </c>
      <c r="I141" s="10" t="s">
        <v>204</v>
      </c>
      <c r="J141" s="10" t="s">
        <v>226</v>
      </c>
      <c r="K141" s="10">
        <v>1</v>
      </c>
      <c r="L141" s="5">
        <v>39510</v>
      </c>
      <c r="M141" s="3">
        <v>4500</v>
      </c>
      <c r="N141" s="3">
        <v>4000</v>
      </c>
      <c r="O141" s="10"/>
      <c r="P141" s="10">
        <v>56.126911999999997</v>
      </c>
      <c r="Q141" s="10">
        <v>47.266101999999997</v>
      </c>
    </row>
    <row r="142" spans="1:17" x14ac:dyDescent="0.25">
      <c r="A142" s="10" t="s">
        <v>68</v>
      </c>
      <c r="B142" s="10" t="s">
        <v>847</v>
      </c>
      <c r="C142" s="11" t="s">
        <v>8</v>
      </c>
      <c r="D142" s="12" t="s">
        <v>70</v>
      </c>
      <c r="E142" s="10" t="s">
        <v>849</v>
      </c>
      <c r="F142" s="10" t="s">
        <v>67</v>
      </c>
      <c r="G142" s="10" t="s">
        <v>56</v>
      </c>
      <c r="H142" s="10" t="s">
        <v>215</v>
      </c>
      <c r="I142" s="10" t="s">
        <v>851</v>
      </c>
      <c r="J142" s="10" t="s">
        <v>229</v>
      </c>
      <c r="K142" s="10">
        <v>1</v>
      </c>
      <c r="L142" s="3">
        <v>32310</v>
      </c>
      <c r="M142" s="3">
        <v>4500</v>
      </c>
      <c r="N142" s="3">
        <v>4000</v>
      </c>
      <c r="O142" s="10"/>
      <c r="P142" s="14">
        <v>56.111378000000002</v>
      </c>
      <c r="Q142" s="14">
        <v>47.269320999999998</v>
      </c>
    </row>
    <row r="143" spans="1:17" ht="25.5" x14ac:dyDescent="0.25">
      <c r="A143" s="10" t="s">
        <v>68</v>
      </c>
      <c r="B143" s="10" t="s">
        <v>847</v>
      </c>
      <c r="C143" s="11" t="s">
        <v>10</v>
      </c>
      <c r="D143" s="12" t="s">
        <v>70</v>
      </c>
      <c r="E143" s="10" t="s">
        <v>849</v>
      </c>
      <c r="F143" s="10" t="s">
        <v>67</v>
      </c>
      <c r="G143" s="10" t="s">
        <v>57</v>
      </c>
      <c r="H143" s="10" t="s">
        <v>215</v>
      </c>
      <c r="I143" s="10" t="s">
        <v>851</v>
      </c>
      <c r="J143" s="10" t="s">
        <v>230</v>
      </c>
      <c r="K143" s="10">
        <v>1</v>
      </c>
      <c r="L143" s="3">
        <v>35900</v>
      </c>
      <c r="M143" s="3">
        <v>4500</v>
      </c>
      <c r="N143" s="3">
        <v>4000</v>
      </c>
      <c r="O143" s="10"/>
      <c r="P143" s="14">
        <v>56.105542337396997</v>
      </c>
      <c r="Q143" s="14">
        <v>47.319712749349002</v>
      </c>
    </row>
    <row r="144" spans="1:17" x14ac:dyDescent="0.25">
      <c r="A144" s="10" t="s">
        <v>68</v>
      </c>
      <c r="B144" s="10" t="s">
        <v>847</v>
      </c>
      <c r="C144" s="11" t="s">
        <v>579</v>
      </c>
      <c r="D144" s="12" t="s">
        <v>70</v>
      </c>
      <c r="E144" s="10" t="s">
        <v>849</v>
      </c>
      <c r="F144" s="10" t="s">
        <v>67</v>
      </c>
      <c r="G144" s="10" t="s">
        <v>57</v>
      </c>
      <c r="H144" s="10" t="s">
        <v>215</v>
      </c>
      <c r="I144" s="10" t="s">
        <v>851</v>
      </c>
      <c r="J144" s="10" t="s">
        <v>231</v>
      </c>
      <c r="K144" s="10">
        <v>1</v>
      </c>
      <c r="L144" s="3">
        <v>39900</v>
      </c>
      <c r="M144" s="3">
        <v>4500</v>
      </c>
      <c r="N144" s="3">
        <v>4000</v>
      </c>
      <c r="O144" s="10"/>
      <c r="P144" s="10" t="s">
        <v>580</v>
      </c>
      <c r="Q144" s="10" t="s">
        <v>581</v>
      </c>
    </row>
    <row r="145" spans="1:17" x14ac:dyDescent="0.25">
      <c r="A145" s="10" t="s">
        <v>68</v>
      </c>
      <c r="B145" s="10" t="s">
        <v>847</v>
      </c>
      <c r="C145" s="11" t="s">
        <v>579</v>
      </c>
      <c r="D145" s="12" t="s">
        <v>70</v>
      </c>
      <c r="E145" s="10" t="s">
        <v>849</v>
      </c>
      <c r="F145" s="10" t="s">
        <v>67</v>
      </c>
      <c r="G145" s="10" t="s">
        <v>56</v>
      </c>
      <c r="H145" s="10" t="s">
        <v>215</v>
      </c>
      <c r="I145" s="10" t="s">
        <v>851</v>
      </c>
      <c r="J145" s="10" t="s">
        <v>232</v>
      </c>
      <c r="K145" s="10">
        <v>1</v>
      </c>
      <c r="L145" s="3">
        <v>32310</v>
      </c>
      <c r="M145" s="3">
        <v>4500</v>
      </c>
      <c r="N145" s="3">
        <v>4000</v>
      </c>
      <c r="O145" s="10"/>
      <c r="P145" s="10" t="s">
        <v>580</v>
      </c>
      <c r="Q145" s="10" t="s">
        <v>581</v>
      </c>
    </row>
    <row r="146" spans="1:17" x14ac:dyDescent="0.25">
      <c r="A146" s="10" t="s">
        <v>68</v>
      </c>
      <c r="B146" s="10" t="s">
        <v>847</v>
      </c>
      <c r="C146" s="11" t="s">
        <v>11</v>
      </c>
      <c r="D146" s="12" t="s">
        <v>70</v>
      </c>
      <c r="E146" s="13" t="s">
        <v>849</v>
      </c>
      <c r="F146" s="10" t="s">
        <v>67</v>
      </c>
      <c r="G146" s="10" t="s">
        <v>56</v>
      </c>
      <c r="H146" s="10" t="s">
        <v>215</v>
      </c>
      <c r="I146" s="10" t="s">
        <v>851</v>
      </c>
      <c r="J146" s="10" t="s">
        <v>233</v>
      </c>
      <c r="K146" s="10">
        <v>1</v>
      </c>
      <c r="L146" s="4">
        <v>36950</v>
      </c>
      <c r="M146" s="3">
        <v>4500</v>
      </c>
      <c r="N146" s="3">
        <v>4000</v>
      </c>
      <c r="O146" s="10" t="s">
        <v>867</v>
      </c>
      <c r="P146" s="14">
        <v>56.091265943219</v>
      </c>
      <c r="Q146" s="14">
        <v>47.287465354491999</v>
      </c>
    </row>
    <row r="147" spans="1:17" ht="25.5" x14ac:dyDescent="0.25">
      <c r="A147" s="10" t="s">
        <v>68</v>
      </c>
      <c r="B147" s="10" t="s">
        <v>847</v>
      </c>
      <c r="C147" s="11" t="s">
        <v>12</v>
      </c>
      <c r="D147" s="12" t="s">
        <v>70</v>
      </c>
      <c r="E147" s="10" t="s">
        <v>849</v>
      </c>
      <c r="F147" s="10" t="s">
        <v>67</v>
      </c>
      <c r="G147" s="10" t="s">
        <v>56</v>
      </c>
      <c r="H147" s="10" t="s">
        <v>215</v>
      </c>
      <c r="I147" s="10" t="s">
        <v>851</v>
      </c>
      <c r="J147" s="10" t="s">
        <v>234</v>
      </c>
      <c r="K147" s="10">
        <v>1</v>
      </c>
      <c r="L147" s="3">
        <v>32310</v>
      </c>
      <c r="M147" s="3">
        <v>4500</v>
      </c>
      <c r="N147" s="3">
        <v>4000</v>
      </c>
      <c r="O147" s="10"/>
      <c r="P147" s="14">
        <v>56.129983954049997</v>
      </c>
      <c r="Q147" s="14">
        <v>47.287856399474997</v>
      </c>
    </row>
    <row r="148" spans="1:17" ht="25.5" x14ac:dyDescent="0.25">
      <c r="A148" s="10" t="s">
        <v>68</v>
      </c>
      <c r="B148" s="10" t="s">
        <v>847</v>
      </c>
      <c r="C148" s="11" t="s">
        <v>13</v>
      </c>
      <c r="D148" s="12" t="s">
        <v>70</v>
      </c>
      <c r="E148" s="10" t="s">
        <v>849</v>
      </c>
      <c r="F148" s="10" t="s">
        <v>67</v>
      </c>
      <c r="G148" s="10" t="s">
        <v>56</v>
      </c>
      <c r="H148" s="10" t="s">
        <v>215</v>
      </c>
      <c r="I148" s="10" t="s">
        <v>851</v>
      </c>
      <c r="J148" s="10" t="s">
        <v>235</v>
      </c>
      <c r="K148" s="10">
        <v>1</v>
      </c>
      <c r="L148" s="3">
        <v>20610</v>
      </c>
      <c r="M148" s="3">
        <v>4500</v>
      </c>
      <c r="N148" s="3">
        <v>4000</v>
      </c>
      <c r="O148" s="10"/>
      <c r="P148" s="14">
        <v>56.111085756719</v>
      </c>
      <c r="Q148" s="14">
        <v>47.182700940475002</v>
      </c>
    </row>
    <row r="149" spans="1:17" ht="25.5" x14ac:dyDescent="0.25">
      <c r="A149" s="10" t="s">
        <v>68</v>
      </c>
      <c r="B149" s="10" t="s">
        <v>847</v>
      </c>
      <c r="C149" s="11" t="s">
        <v>14</v>
      </c>
      <c r="D149" s="12" t="s">
        <v>70</v>
      </c>
      <c r="E149" s="10" t="s">
        <v>849</v>
      </c>
      <c r="F149" s="10" t="s">
        <v>67</v>
      </c>
      <c r="G149" s="10" t="s">
        <v>57</v>
      </c>
      <c r="H149" s="10" t="s">
        <v>215</v>
      </c>
      <c r="I149" s="10" t="s">
        <v>851</v>
      </c>
      <c r="J149" s="10" t="s">
        <v>236</v>
      </c>
      <c r="K149" s="10">
        <v>1</v>
      </c>
      <c r="L149" s="3">
        <v>39900</v>
      </c>
      <c r="M149" s="3">
        <v>4500</v>
      </c>
      <c r="N149" s="3">
        <v>4000</v>
      </c>
      <c r="O149" s="10"/>
      <c r="P149" s="14">
        <v>56.134497425233</v>
      </c>
      <c r="Q149" s="14">
        <v>47.194218603148997</v>
      </c>
    </row>
    <row r="150" spans="1:17" x14ac:dyDescent="0.25">
      <c r="A150" s="10" t="s">
        <v>68</v>
      </c>
      <c r="B150" s="10" t="s">
        <v>847</v>
      </c>
      <c r="C150" s="11" t="s">
        <v>15</v>
      </c>
      <c r="D150" s="12" t="s">
        <v>70</v>
      </c>
      <c r="E150" s="10" t="s">
        <v>849</v>
      </c>
      <c r="F150" s="10" t="s">
        <v>67</v>
      </c>
      <c r="G150" s="10" t="s">
        <v>56</v>
      </c>
      <c r="H150" s="10" t="s">
        <v>215</v>
      </c>
      <c r="I150" s="10" t="s">
        <v>851</v>
      </c>
      <c r="J150" s="10" t="s">
        <v>237</v>
      </c>
      <c r="K150" s="10">
        <v>1</v>
      </c>
      <c r="L150" s="3">
        <v>32310</v>
      </c>
      <c r="M150" s="3">
        <v>4500</v>
      </c>
      <c r="N150" s="3">
        <v>4000</v>
      </c>
      <c r="O150" s="10"/>
      <c r="P150" s="14">
        <v>56.134228843119999</v>
      </c>
      <c r="Q150" s="14">
        <v>47.164600376335002</v>
      </c>
    </row>
    <row r="151" spans="1:17" ht="25.5" x14ac:dyDescent="0.25">
      <c r="A151" s="10" t="s">
        <v>68</v>
      </c>
      <c r="B151" s="10" t="s">
        <v>847</v>
      </c>
      <c r="C151" s="11" t="s">
        <v>775</v>
      </c>
      <c r="D151" s="12" t="s">
        <v>70</v>
      </c>
      <c r="E151" s="10" t="s">
        <v>849</v>
      </c>
      <c r="F151" s="10" t="s">
        <v>67</v>
      </c>
      <c r="G151" s="10" t="s">
        <v>57</v>
      </c>
      <c r="H151" s="10" t="s">
        <v>215</v>
      </c>
      <c r="I151" s="10" t="s">
        <v>851</v>
      </c>
      <c r="J151" s="10" t="s">
        <v>238</v>
      </c>
      <c r="K151" s="10">
        <v>1</v>
      </c>
      <c r="L151" s="3">
        <v>29900</v>
      </c>
      <c r="M151" s="3">
        <v>4500</v>
      </c>
      <c r="N151" s="3">
        <v>4000</v>
      </c>
      <c r="O151" s="10"/>
      <c r="P151" s="10" t="s">
        <v>776</v>
      </c>
      <c r="Q151" s="10" t="s">
        <v>777</v>
      </c>
    </row>
    <row r="152" spans="1:17" ht="25.5" x14ac:dyDescent="0.25">
      <c r="A152" s="10" t="s">
        <v>68</v>
      </c>
      <c r="B152" s="10" t="s">
        <v>847</v>
      </c>
      <c r="C152" s="11" t="s">
        <v>775</v>
      </c>
      <c r="D152" s="12" t="s">
        <v>70</v>
      </c>
      <c r="E152" s="10" t="s">
        <v>849</v>
      </c>
      <c r="F152" s="10" t="s">
        <v>67</v>
      </c>
      <c r="G152" s="10" t="s">
        <v>56</v>
      </c>
      <c r="H152" s="10" t="s">
        <v>215</v>
      </c>
      <c r="I152" s="10" t="s">
        <v>851</v>
      </c>
      <c r="J152" s="10" t="s">
        <v>239</v>
      </c>
      <c r="K152" s="10">
        <v>1</v>
      </c>
      <c r="L152" s="3">
        <v>26910</v>
      </c>
      <c r="M152" s="3">
        <v>4500</v>
      </c>
      <c r="N152" s="3">
        <v>4000</v>
      </c>
      <c r="O152" s="10"/>
      <c r="P152" s="10" t="s">
        <v>776</v>
      </c>
      <c r="Q152" s="10" t="s">
        <v>777</v>
      </c>
    </row>
    <row r="153" spans="1:17" x14ac:dyDescent="0.25">
      <c r="A153" s="10" t="s">
        <v>68</v>
      </c>
      <c r="B153" s="10" t="s">
        <v>847</v>
      </c>
      <c r="C153" s="11" t="s">
        <v>17</v>
      </c>
      <c r="D153" s="12" t="s">
        <v>70</v>
      </c>
      <c r="E153" s="10" t="s">
        <v>849</v>
      </c>
      <c r="F153" s="10" t="s">
        <v>67</v>
      </c>
      <c r="G153" s="10" t="s">
        <v>57</v>
      </c>
      <c r="H153" s="10" t="s">
        <v>215</v>
      </c>
      <c r="I153" s="10" t="s">
        <v>204</v>
      </c>
      <c r="J153" s="10" t="s">
        <v>240</v>
      </c>
      <c r="K153" s="10">
        <v>1</v>
      </c>
      <c r="L153" s="3">
        <v>39900</v>
      </c>
      <c r="M153" s="3">
        <v>4500</v>
      </c>
      <c r="N153" s="3">
        <v>4000</v>
      </c>
      <c r="O153" s="10"/>
      <c r="P153" s="14">
        <v>56.096076891560998</v>
      </c>
      <c r="Q153" s="14">
        <v>47.274177625656002</v>
      </c>
    </row>
    <row r="154" spans="1:17" ht="25.5" x14ac:dyDescent="0.25">
      <c r="A154" s="10" t="s">
        <v>68</v>
      </c>
      <c r="B154" s="10" t="s">
        <v>847</v>
      </c>
      <c r="C154" s="11" t="s">
        <v>18</v>
      </c>
      <c r="D154" s="12" t="s">
        <v>70</v>
      </c>
      <c r="E154" s="13" t="s">
        <v>849</v>
      </c>
      <c r="F154" s="10" t="s">
        <v>67</v>
      </c>
      <c r="G154" s="10" t="s">
        <v>57</v>
      </c>
      <c r="H154" s="10" t="s">
        <v>215</v>
      </c>
      <c r="I154" s="10" t="s">
        <v>851</v>
      </c>
      <c r="J154" s="10" t="s">
        <v>241</v>
      </c>
      <c r="K154" s="10">
        <v>1</v>
      </c>
      <c r="L154" s="4">
        <v>29000</v>
      </c>
      <c r="M154" s="3">
        <v>4620</v>
      </c>
      <c r="N154" s="3">
        <v>4000</v>
      </c>
      <c r="O154" s="10" t="s">
        <v>868</v>
      </c>
      <c r="P154" s="14">
        <v>56.113402457505003</v>
      </c>
      <c r="Q154" s="14">
        <v>47.347691242110997</v>
      </c>
    </row>
    <row r="155" spans="1:17" ht="25.5" x14ac:dyDescent="0.25">
      <c r="A155" s="10" t="s">
        <v>68</v>
      </c>
      <c r="B155" s="10" t="s">
        <v>847</v>
      </c>
      <c r="C155" s="11" t="s">
        <v>205</v>
      </c>
      <c r="D155" s="12" t="s">
        <v>70</v>
      </c>
      <c r="E155" s="10" t="s">
        <v>849</v>
      </c>
      <c r="F155" s="10" t="s">
        <v>67</v>
      </c>
      <c r="G155" s="10" t="s">
        <v>57</v>
      </c>
      <c r="H155" s="10" t="s">
        <v>215</v>
      </c>
      <c r="I155" s="10" t="s">
        <v>851</v>
      </c>
      <c r="J155" s="10" t="s">
        <v>242</v>
      </c>
      <c r="K155" s="10">
        <v>1</v>
      </c>
      <c r="L155" s="3">
        <v>39900</v>
      </c>
      <c r="M155" s="3">
        <v>4500</v>
      </c>
      <c r="N155" s="3">
        <v>4000</v>
      </c>
      <c r="O155" s="10"/>
      <c r="P155" s="10">
        <v>56.097406560000003</v>
      </c>
      <c r="Q155" s="10">
        <v>47.281453480000003</v>
      </c>
    </row>
    <row r="156" spans="1:17" ht="25.5" x14ac:dyDescent="0.25">
      <c r="A156" s="10" t="s">
        <v>68</v>
      </c>
      <c r="B156" s="10" t="s">
        <v>847</v>
      </c>
      <c r="C156" s="11" t="s">
        <v>19</v>
      </c>
      <c r="D156" s="12" t="s">
        <v>70</v>
      </c>
      <c r="E156" s="10" t="s">
        <v>849</v>
      </c>
      <c r="F156" s="10" t="s">
        <v>67</v>
      </c>
      <c r="G156" s="10" t="s">
        <v>57</v>
      </c>
      <c r="H156" s="10" t="s">
        <v>215</v>
      </c>
      <c r="I156" s="10" t="s">
        <v>851</v>
      </c>
      <c r="J156" s="10" t="s">
        <v>243</v>
      </c>
      <c r="K156" s="10">
        <v>1</v>
      </c>
      <c r="L156" s="3">
        <v>29900</v>
      </c>
      <c r="M156" s="3">
        <v>4500</v>
      </c>
      <c r="N156" s="3">
        <v>4000</v>
      </c>
      <c r="O156" s="10"/>
      <c r="P156" s="14">
        <v>56.108987009227</v>
      </c>
      <c r="Q156" s="14">
        <v>47.246246698423001</v>
      </c>
    </row>
    <row r="157" spans="1:17" x14ac:dyDescent="0.25">
      <c r="A157" s="10" t="s">
        <v>68</v>
      </c>
      <c r="B157" s="10" t="s">
        <v>847</v>
      </c>
      <c r="C157" s="11" t="s">
        <v>757</v>
      </c>
      <c r="D157" s="12" t="s">
        <v>70</v>
      </c>
      <c r="E157" s="10" t="s">
        <v>849</v>
      </c>
      <c r="F157" s="10" t="s">
        <v>67</v>
      </c>
      <c r="G157" s="10" t="s">
        <v>57</v>
      </c>
      <c r="H157" s="10" t="s">
        <v>215</v>
      </c>
      <c r="I157" s="10" t="s">
        <v>851</v>
      </c>
      <c r="J157" s="10" t="s">
        <v>244</v>
      </c>
      <c r="K157" s="10">
        <v>1</v>
      </c>
      <c r="L157" s="3">
        <v>35900</v>
      </c>
      <c r="M157" s="3">
        <v>4500</v>
      </c>
      <c r="N157" s="3">
        <v>4000</v>
      </c>
      <c r="O157" s="10"/>
      <c r="P157" s="10" t="s">
        <v>758</v>
      </c>
      <c r="Q157" s="10" t="s">
        <v>759</v>
      </c>
    </row>
    <row r="158" spans="1:17" x14ac:dyDescent="0.25">
      <c r="A158" s="10" t="s">
        <v>68</v>
      </c>
      <c r="B158" s="10" t="s">
        <v>847</v>
      </c>
      <c r="C158" s="11" t="s">
        <v>757</v>
      </c>
      <c r="D158" s="12" t="s">
        <v>70</v>
      </c>
      <c r="E158" s="10" t="s">
        <v>849</v>
      </c>
      <c r="F158" s="10" t="s">
        <v>67</v>
      </c>
      <c r="G158" s="10" t="s">
        <v>56</v>
      </c>
      <c r="H158" s="10" t="s">
        <v>215</v>
      </c>
      <c r="I158" s="10" t="s">
        <v>851</v>
      </c>
      <c r="J158" s="10" t="s">
        <v>245</v>
      </c>
      <c r="K158" s="10">
        <v>1</v>
      </c>
      <c r="L158" s="3">
        <v>26910</v>
      </c>
      <c r="M158" s="3">
        <v>4500</v>
      </c>
      <c r="N158" s="3">
        <v>4000</v>
      </c>
      <c r="O158" s="10"/>
      <c r="P158" s="10" t="s">
        <v>758</v>
      </c>
      <c r="Q158" s="10" t="s">
        <v>759</v>
      </c>
    </row>
    <row r="159" spans="1:17" ht="25.5" x14ac:dyDescent="0.25">
      <c r="A159" s="10" t="s">
        <v>68</v>
      </c>
      <c r="B159" s="10" t="s">
        <v>847</v>
      </c>
      <c r="C159" s="11" t="s">
        <v>20</v>
      </c>
      <c r="D159" s="12" t="s">
        <v>70</v>
      </c>
      <c r="E159" s="10" t="s">
        <v>849</v>
      </c>
      <c r="F159" s="10" t="s">
        <v>67</v>
      </c>
      <c r="G159" s="10" t="s">
        <v>57</v>
      </c>
      <c r="H159" s="10" t="s">
        <v>215</v>
      </c>
      <c r="I159" s="10" t="s">
        <v>851</v>
      </c>
      <c r="J159" s="10" t="s">
        <v>246</v>
      </c>
      <c r="K159" s="10">
        <v>1</v>
      </c>
      <c r="L159" s="3">
        <v>39900</v>
      </c>
      <c r="M159" s="3">
        <v>4500</v>
      </c>
      <c r="N159" s="3">
        <v>4000</v>
      </c>
      <c r="O159" s="10"/>
      <c r="P159" s="14">
        <v>56.134312602649999</v>
      </c>
      <c r="Q159" s="14">
        <v>47.195391322333002</v>
      </c>
    </row>
    <row r="160" spans="1:17" x14ac:dyDescent="0.25">
      <c r="A160" s="10" t="s">
        <v>68</v>
      </c>
      <c r="B160" s="10" t="s">
        <v>847</v>
      </c>
      <c r="C160" s="11" t="s">
        <v>21</v>
      </c>
      <c r="D160" s="12" t="s">
        <v>70</v>
      </c>
      <c r="E160" s="10" t="s">
        <v>849</v>
      </c>
      <c r="F160" s="10" t="s">
        <v>67</v>
      </c>
      <c r="G160" s="10" t="s">
        <v>56</v>
      </c>
      <c r="H160" s="10" t="s">
        <v>215</v>
      </c>
      <c r="I160" s="10" t="s">
        <v>851</v>
      </c>
      <c r="J160" s="10" t="s">
        <v>247</v>
      </c>
      <c r="K160" s="10">
        <v>1</v>
      </c>
      <c r="L160" s="3">
        <v>32310</v>
      </c>
      <c r="M160" s="3">
        <v>4500</v>
      </c>
      <c r="N160" s="3">
        <v>4000</v>
      </c>
      <c r="O160" s="10"/>
      <c r="P160" s="14">
        <v>56.142657097099999</v>
      </c>
      <c r="Q160" s="14">
        <v>47.203455321424002</v>
      </c>
    </row>
    <row r="161" spans="1:17" x14ac:dyDescent="0.25">
      <c r="A161" s="10" t="s">
        <v>68</v>
      </c>
      <c r="B161" s="10" t="s">
        <v>847</v>
      </c>
      <c r="C161" s="11" t="s">
        <v>22</v>
      </c>
      <c r="D161" s="12" t="s">
        <v>70</v>
      </c>
      <c r="E161" s="10" t="s">
        <v>849</v>
      </c>
      <c r="F161" s="10" t="s">
        <v>67</v>
      </c>
      <c r="G161" s="10" t="s">
        <v>57</v>
      </c>
      <c r="H161" s="10" t="s">
        <v>215</v>
      </c>
      <c r="I161" s="10" t="s">
        <v>851</v>
      </c>
      <c r="J161" s="10" t="s">
        <v>248</v>
      </c>
      <c r="K161" s="10">
        <v>1</v>
      </c>
      <c r="L161" s="3">
        <v>35900</v>
      </c>
      <c r="M161" s="3">
        <v>4500</v>
      </c>
      <c r="N161" s="3">
        <v>4000</v>
      </c>
      <c r="O161" s="10"/>
      <c r="P161" s="14">
        <v>56.142841217034999</v>
      </c>
      <c r="Q161" s="14">
        <v>47.185838122366</v>
      </c>
    </row>
    <row r="162" spans="1:17" ht="38.25" x14ac:dyDescent="0.25">
      <c r="A162" s="10" t="s">
        <v>68</v>
      </c>
      <c r="B162" s="10" t="s">
        <v>847</v>
      </c>
      <c r="C162" s="11" t="s">
        <v>576</v>
      </c>
      <c r="D162" s="12" t="s">
        <v>70</v>
      </c>
      <c r="E162" s="10" t="s">
        <v>849</v>
      </c>
      <c r="F162" s="10" t="s">
        <v>67</v>
      </c>
      <c r="G162" s="10" t="s">
        <v>56</v>
      </c>
      <c r="H162" s="10" t="s">
        <v>215</v>
      </c>
      <c r="I162" s="10" t="s">
        <v>851</v>
      </c>
      <c r="J162" s="10" t="s">
        <v>249</v>
      </c>
      <c r="K162" s="10">
        <v>1</v>
      </c>
      <c r="L162" s="3">
        <v>39900</v>
      </c>
      <c r="M162" s="3">
        <v>4500</v>
      </c>
      <c r="N162" s="3">
        <v>4000</v>
      </c>
      <c r="O162" s="10"/>
      <c r="P162" s="10" t="s">
        <v>577</v>
      </c>
      <c r="Q162" s="10" t="s">
        <v>578</v>
      </c>
    </row>
    <row r="163" spans="1:17" ht="25.5" x14ac:dyDescent="0.25">
      <c r="A163" s="10" t="s">
        <v>68</v>
      </c>
      <c r="B163" s="10" t="s">
        <v>847</v>
      </c>
      <c r="C163" s="11" t="s">
        <v>23</v>
      </c>
      <c r="D163" s="12" t="s">
        <v>70</v>
      </c>
      <c r="E163" s="10" t="s">
        <v>849</v>
      </c>
      <c r="F163" s="10" t="s">
        <v>67</v>
      </c>
      <c r="G163" s="10" t="s">
        <v>56</v>
      </c>
      <c r="H163" s="10" t="s">
        <v>215</v>
      </c>
      <c r="I163" s="10" t="s">
        <v>851</v>
      </c>
      <c r="J163" s="10" t="s">
        <v>250</v>
      </c>
      <c r="K163" s="10">
        <v>1</v>
      </c>
      <c r="L163" s="3">
        <v>32310</v>
      </c>
      <c r="M163" s="3">
        <v>4500</v>
      </c>
      <c r="N163" s="3">
        <v>4000</v>
      </c>
      <c r="O163" s="10"/>
      <c r="P163" s="14">
        <v>56.128728760649999</v>
      </c>
      <c r="Q163" s="14">
        <v>47.302821662202</v>
      </c>
    </row>
    <row r="164" spans="1:17" ht="38.25" x14ac:dyDescent="0.25">
      <c r="A164" s="10" t="s">
        <v>68</v>
      </c>
      <c r="B164" s="10" t="s">
        <v>847</v>
      </c>
      <c r="C164" s="11" t="s">
        <v>24</v>
      </c>
      <c r="D164" s="12" t="s">
        <v>70</v>
      </c>
      <c r="E164" s="10" t="s">
        <v>849</v>
      </c>
      <c r="F164" s="10" t="s">
        <v>67</v>
      </c>
      <c r="G164" s="10" t="s">
        <v>56</v>
      </c>
      <c r="H164" s="10" t="s">
        <v>215</v>
      </c>
      <c r="I164" s="10" t="s">
        <v>851</v>
      </c>
      <c r="J164" s="10" t="s">
        <v>251</v>
      </c>
      <c r="K164" s="10">
        <v>1</v>
      </c>
      <c r="L164" s="3">
        <v>32310</v>
      </c>
      <c r="M164" s="3">
        <v>4500</v>
      </c>
      <c r="N164" s="3">
        <v>4000</v>
      </c>
      <c r="O164" s="10"/>
      <c r="P164" s="14">
        <v>56.13761669118</v>
      </c>
      <c r="Q164" s="14">
        <v>47.272715918768</v>
      </c>
    </row>
    <row r="165" spans="1:17" x14ac:dyDescent="0.25">
      <c r="A165" s="10" t="s">
        <v>68</v>
      </c>
      <c r="B165" s="10" t="s">
        <v>847</v>
      </c>
      <c r="C165" s="11" t="s">
        <v>524</v>
      </c>
      <c r="D165" s="12" t="s">
        <v>70</v>
      </c>
      <c r="E165" s="10" t="s">
        <v>849</v>
      </c>
      <c r="F165" s="10" t="s">
        <v>67</v>
      </c>
      <c r="G165" s="10" t="s">
        <v>56</v>
      </c>
      <c r="H165" s="10" t="s">
        <v>215</v>
      </c>
      <c r="I165" s="10" t="s">
        <v>851</v>
      </c>
      <c r="J165" s="10" t="s">
        <v>252</v>
      </c>
      <c r="K165" s="10">
        <v>1</v>
      </c>
      <c r="L165" s="3">
        <v>39510</v>
      </c>
      <c r="M165" s="3">
        <v>4500</v>
      </c>
      <c r="N165" s="3">
        <v>4000</v>
      </c>
      <c r="O165" s="10"/>
      <c r="P165" s="10" t="s">
        <v>791</v>
      </c>
      <c r="Q165" s="10" t="s">
        <v>818</v>
      </c>
    </row>
    <row r="166" spans="1:17" x14ac:dyDescent="0.25">
      <c r="A166" s="10" t="s">
        <v>68</v>
      </c>
      <c r="B166" s="10" t="s">
        <v>847</v>
      </c>
      <c r="C166" s="11" t="s">
        <v>206</v>
      </c>
      <c r="D166" s="12" t="s">
        <v>70</v>
      </c>
      <c r="E166" s="10" t="s">
        <v>849</v>
      </c>
      <c r="F166" s="10" t="s">
        <v>67</v>
      </c>
      <c r="G166" s="10" t="s">
        <v>56</v>
      </c>
      <c r="H166" s="10" t="s">
        <v>215</v>
      </c>
      <c r="I166" s="10" t="s">
        <v>851</v>
      </c>
      <c r="J166" s="10" t="s">
        <v>253</v>
      </c>
      <c r="K166" s="10">
        <v>1</v>
      </c>
      <c r="L166" s="3">
        <v>35910</v>
      </c>
      <c r="M166" s="3">
        <v>4500</v>
      </c>
      <c r="N166" s="3">
        <v>4000</v>
      </c>
      <c r="O166" s="10"/>
      <c r="P166" s="10">
        <v>56.101309200000003</v>
      </c>
      <c r="Q166" s="10">
        <v>47.281805200000001</v>
      </c>
    </row>
    <row r="167" spans="1:17" x14ac:dyDescent="0.25">
      <c r="A167" s="10" t="s">
        <v>68</v>
      </c>
      <c r="B167" s="10" t="s">
        <v>847</v>
      </c>
      <c r="C167" s="11" t="s">
        <v>698</v>
      </c>
      <c r="D167" s="12" t="s">
        <v>70</v>
      </c>
      <c r="E167" s="10" t="s">
        <v>849</v>
      </c>
      <c r="F167" s="10" t="s">
        <v>67</v>
      </c>
      <c r="G167" s="10" t="s">
        <v>56</v>
      </c>
      <c r="H167" s="10" t="s">
        <v>215</v>
      </c>
      <c r="I167" s="10" t="s">
        <v>851</v>
      </c>
      <c r="J167" s="10" t="s">
        <v>254</v>
      </c>
      <c r="K167" s="10">
        <v>1</v>
      </c>
      <c r="L167" s="3">
        <v>35910</v>
      </c>
      <c r="M167" s="3">
        <v>4500</v>
      </c>
      <c r="N167" s="3">
        <v>4000</v>
      </c>
      <c r="O167" s="10"/>
      <c r="P167" s="10" t="s">
        <v>792</v>
      </c>
      <c r="Q167" s="10" t="s">
        <v>819</v>
      </c>
    </row>
    <row r="168" spans="1:17" x14ac:dyDescent="0.25">
      <c r="A168" s="10" t="s">
        <v>68</v>
      </c>
      <c r="B168" s="10" t="s">
        <v>847</v>
      </c>
      <c r="C168" s="11" t="s">
        <v>738</v>
      </c>
      <c r="D168" s="12" t="s">
        <v>70</v>
      </c>
      <c r="E168" s="10" t="s">
        <v>849</v>
      </c>
      <c r="F168" s="10" t="s">
        <v>67</v>
      </c>
      <c r="G168" s="10" t="s">
        <v>57</v>
      </c>
      <c r="H168" s="10" t="s">
        <v>215</v>
      </c>
      <c r="I168" s="10" t="s">
        <v>851</v>
      </c>
      <c r="J168" s="10" t="s">
        <v>255</v>
      </c>
      <c r="K168" s="10">
        <v>1</v>
      </c>
      <c r="L168" s="3">
        <v>35900</v>
      </c>
      <c r="M168" s="3">
        <v>4500</v>
      </c>
      <c r="N168" s="3">
        <v>4000</v>
      </c>
      <c r="O168" s="10"/>
      <c r="P168" s="10" t="s">
        <v>793</v>
      </c>
      <c r="Q168" s="10" t="s">
        <v>820</v>
      </c>
    </row>
    <row r="169" spans="1:17" x14ac:dyDescent="0.25">
      <c r="A169" s="10" t="s">
        <v>68</v>
      </c>
      <c r="B169" s="10" t="s">
        <v>847</v>
      </c>
      <c r="C169" s="11" t="s">
        <v>527</v>
      </c>
      <c r="D169" s="12" t="s">
        <v>70</v>
      </c>
      <c r="E169" s="10" t="s">
        <v>849</v>
      </c>
      <c r="F169" s="10" t="s">
        <v>67</v>
      </c>
      <c r="G169" s="10" t="s">
        <v>57</v>
      </c>
      <c r="H169" s="10" t="s">
        <v>215</v>
      </c>
      <c r="I169" s="10" t="s">
        <v>851</v>
      </c>
      <c r="J169" s="10" t="s">
        <v>256</v>
      </c>
      <c r="K169" s="10">
        <v>1</v>
      </c>
      <c r="L169" s="3">
        <v>39900</v>
      </c>
      <c r="M169" s="3">
        <v>4500</v>
      </c>
      <c r="N169" s="3">
        <v>4000</v>
      </c>
      <c r="O169" s="10"/>
      <c r="P169" s="10"/>
      <c r="Q169" s="10"/>
    </row>
    <row r="170" spans="1:17" x14ac:dyDescent="0.25">
      <c r="A170" s="10" t="s">
        <v>68</v>
      </c>
      <c r="B170" s="10" t="s">
        <v>847</v>
      </c>
      <c r="C170" s="11" t="s">
        <v>534</v>
      </c>
      <c r="D170" s="12" t="s">
        <v>70</v>
      </c>
      <c r="E170" s="10" t="s">
        <v>849</v>
      </c>
      <c r="F170" s="10" t="s">
        <v>67</v>
      </c>
      <c r="G170" s="10" t="s">
        <v>56</v>
      </c>
      <c r="H170" s="10" t="s">
        <v>215</v>
      </c>
      <c r="I170" s="10" t="s">
        <v>851</v>
      </c>
      <c r="J170" s="10" t="s">
        <v>257</v>
      </c>
      <c r="K170" s="10">
        <v>1</v>
      </c>
      <c r="L170" s="3">
        <v>26910</v>
      </c>
      <c r="M170" s="3">
        <v>4500</v>
      </c>
      <c r="N170" s="3">
        <v>4000</v>
      </c>
      <c r="O170" s="10"/>
      <c r="P170" s="10" t="s">
        <v>794</v>
      </c>
      <c r="Q170" s="10" t="s">
        <v>821</v>
      </c>
    </row>
    <row r="171" spans="1:17" x14ac:dyDescent="0.25">
      <c r="A171" s="10" t="s">
        <v>68</v>
      </c>
      <c r="B171" s="10" t="s">
        <v>847</v>
      </c>
      <c r="C171" s="11" t="s">
        <v>737</v>
      </c>
      <c r="D171" s="12" t="s">
        <v>70</v>
      </c>
      <c r="E171" s="10" t="s">
        <v>849</v>
      </c>
      <c r="F171" s="10" t="s">
        <v>67</v>
      </c>
      <c r="G171" s="10" t="s">
        <v>57</v>
      </c>
      <c r="H171" s="10" t="s">
        <v>215</v>
      </c>
      <c r="I171" s="10" t="s">
        <v>851</v>
      </c>
      <c r="J171" s="10" t="s">
        <v>258</v>
      </c>
      <c r="K171" s="10">
        <v>1</v>
      </c>
      <c r="L171" s="3">
        <v>35900</v>
      </c>
      <c r="M171" s="3">
        <v>4500</v>
      </c>
      <c r="N171" s="3">
        <v>4000</v>
      </c>
      <c r="O171" s="10"/>
      <c r="P171" s="10" t="s">
        <v>796</v>
      </c>
      <c r="Q171" s="10" t="s">
        <v>823</v>
      </c>
    </row>
    <row r="172" spans="1:17" x14ac:dyDescent="0.25">
      <c r="A172" s="10" t="s">
        <v>68</v>
      </c>
      <c r="B172" s="10" t="s">
        <v>847</v>
      </c>
      <c r="C172" s="11" t="s">
        <v>536</v>
      </c>
      <c r="D172" s="12" t="s">
        <v>70</v>
      </c>
      <c r="E172" s="10" t="s">
        <v>849</v>
      </c>
      <c r="F172" s="10" t="s">
        <v>67</v>
      </c>
      <c r="G172" s="10" t="s">
        <v>56</v>
      </c>
      <c r="H172" s="10" t="s">
        <v>215</v>
      </c>
      <c r="I172" s="10" t="s">
        <v>851</v>
      </c>
      <c r="J172" s="10" t="s">
        <v>259</v>
      </c>
      <c r="K172" s="10">
        <v>1</v>
      </c>
      <c r="L172" s="3">
        <v>35910</v>
      </c>
      <c r="M172" s="3">
        <v>4500</v>
      </c>
      <c r="N172" s="3">
        <v>4000</v>
      </c>
      <c r="O172" s="10"/>
      <c r="P172" s="10" t="s">
        <v>797</v>
      </c>
      <c r="Q172" s="10" t="s">
        <v>824</v>
      </c>
    </row>
    <row r="173" spans="1:17" x14ac:dyDescent="0.25">
      <c r="A173" s="10" t="s">
        <v>68</v>
      </c>
      <c r="B173" s="10" t="s">
        <v>847</v>
      </c>
      <c r="C173" s="11" t="s">
        <v>548</v>
      </c>
      <c r="D173" s="12" t="s">
        <v>70</v>
      </c>
      <c r="E173" s="10" t="s">
        <v>849</v>
      </c>
      <c r="F173" s="10" t="s">
        <v>67</v>
      </c>
      <c r="G173" s="10" t="s">
        <v>57</v>
      </c>
      <c r="H173" s="10" t="s">
        <v>215</v>
      </c>
      <c r="I173" s="10" t="s">
        <v>851</v>
      </c>
      <c r="J173" s="10" t="s">
        <v>260</v>
      </c>
      <c r="K173" s="10">
        <v>1</v>
      </c>
      <c r="L173" s="3">
        <v>39900</v>
      </c>
      <c r="M173" s="3">
        <v>4500</v>
      </c>
      <c r="N173" s="3">
        <v>4000</v>
      </c>
      <c r="O173" s="10"/>
      <c r="P173" s="10" t="s">
        <v>549</v>
      </c>
      <c r="Q173" s="10" t="s">
        <v>550</v>
      </c>
    </row>
    <row r="174" spans="1:17" x14ac:dyDescent="0.25">
      <c r="A174" s="10" t="s">
        <v>68</v>
      </c>
      <c r="B174" s="10" t="s">
        <v>847</v>
      </c>
      <c r="C174" s="11" t="s">
        <v>548</v>
      </c>
      <c r="D174" s="12" t="s">
        <v>70</v>
      </c>
      <c r="E174" s="10" t="s">
        <v>849</v>
      </c>
      <c r="F174" s="10" t="s">
        <v>67</v>
      </c>
      <c r="G174" s="10" t="s">
        <v>56</v>
      </c>
      <c r="H174" s="10" t="s">
        <v>215</v>
      </c>
      <c r="I174" s="10" t="s">
        <v>851</v>
      </c>
      <c r="J174" s="10" t="s">
        <v>261</v>
      </c>
      <c r="K174" s="10">
        <v>1</v>
      </c>
      <c r="L174" s="3">
        <v>32310</v>
      </c>
      <c r="M174" s="3">
        <v>4500</v>
      </c>
      <c r="N174" s="3">
        <v>4000</v>
      </c>
      <c r="O174" s="10"/>
      <c r="P174" s="10" t="s">
        <v>549</v>
      </c>
      <c r="Q174" s="10" t="s">
        <v>550</v>
      </c>
    </row>
    <row r="175" spans="1:17" x14ac:dyDescent="0.25">
      <c r="A175" s="10" t="s">
        <v>68</v>
      </c>
      <c r="B175" s="10" t="s">
        <v>847</v>
      </c>
      <c r="C175" s="11" t="s">
        <v>537</v>
      </c>
      <c r="D175" s="12" t="s">
        <v>70</v>
      </c>
      <c r="E175" s="10" t="s">
        <v>849</v>
      </c>
      <c r="F175" s="10" t="s">
        <v>67</v>
      </c>
      <c r="G175" s="10" t="s">
        <v>56</v>
      </c>
      <c r="H175" s="10" t="s">
        <v>215</v>
      </c>
      <c r="I175" s="10" t="s">
        <v>851</v>
      </c>
      <c r="J175" s="10" t="s">
        <v>262</v>
      </c>
      <c r="K175" s="10">
        <v>1</v>
      </c>
      <c r="L175" s="3">
        <v>32310</v>
      </c>
      <c r="M175" s="3">
        <v>4500</v>
      </c>
      <c r="N175" s="3">
        <v>4000</v>
      </c>
      <c r="O175" s="10"/>
      <c r="P175" s="10" t="s">
        <v>798</v>
      </c>
      <c r="Q175" s="10" t="s">
        <v>825</v>
      </c>
    </row>
    <row r="176" spans="1:17" x14ac:dyDescent="0.25">
      <c r="A176" s="10" t="s">
        <v>68</v>
      </c>
      <c r="B176" s="10" t="s">
        <v>847</v>
      </c>
      <c r="C176" s="11" t="s">
        <v>684</v>
      </c>
      <c r="D176" s="12" t="s">
        <v>70</v>
      </c>
      <c r="E176" s="10" t="s">
        <v>849</v>
      </c>
      <c r="F176" s="10" t="s">
        <v>67</v>
      </c>
      <c r="G176" s="10" t="s">
        <v>57</v>
      </c>
      <c r="H176" s="10" t="s">
        <v>215</v>
      </c>
      <c r="I176" s="10" t="s">
        <v>851</v>
      </c>
      <c r="J176" s="10" t="s">
        <v>263</v>
      </c>
      <c r="K176" s="10">
        <v>1</v>
      </c>
      <c r="L176" s="3">
        <v>35900</v>
      </c>
      <c r="M176" s="3">
        <v>4500</v>
      </c>
      <c r="N176" s="3">
        <v>4000</v>
      </c>
      <c r="O176" s="10"/>
      <c r="P176" s="10" t="s">
        <v>685</v>
      </c>
      <c r="Q176" s="10" t="s">
        <v>686</v>
      </c>
    </row>
    <row r="177" spans="1:17" x14ac:dyDescent="0.25">
      <c r="A177" s="10" t="s">
        <v>68</v>
      </c>
      <c r="B177" s="10" t="s">
        <v>847</v>
      </c>
      <c r="C177" s="11" t="s">
        <v>684</v>
      </c>
      <c r="D177" s="12" t="s">
        <v>70</v>
      </c>
      <c r="E177" s="10" t="s">
        <v>849</v>
      </c>
      <c r="F177" s="10" t="s">
        <v>67</v>
      </c>
      <c r="G177" s="10" t="s">
        <v>56</v>
      </c>
      <c r="H177" s="10" t="s">
        <v>215</v>
      </c>
      <c r="I177" s="10" t="s">
        <v>851</v>
      </c>
      <c r="J177" s="10" t="s">
        <v>264</v>
      </c>
      <c r="K177" s="10">
        <v>1</v>
      </c>
      <c r="L177" s="3">
        <v>32310</v>
      </c>
      <c r="M177" s="3">
        <v>4500</v>
      </c>
      <c r="N177" s="3">
        <v>4000</v>
      </c>
      <c r="O177" s="10"/>
      <c r="P177" s="10" t="s">
        <v>685</v>
      </c>
      <c r="Q177" s="10" t="s">
        <v>686</v>
      </c>
    </row>
    <row r="178" spans="1:17" x14ac:dyDescent="0.25">
      <c r="A178" s="10" t="s">
        <v>68</v>
      </c>
      <c r="B178" s="10" t="s">
        <v>847</v>
      </c>
      <c r="C178" s="11" t="s">
        <v>541</v>
      </c>
      <c r="D178" s="12" t="s">
        <v>70</v>
      </c>
      <c r="E178" s="10" t="s">
        <v>849</v>
      </c>
      <c r="F178" s="10" t="s">
        <v>67</v>
      </c>
      <c r="G178" s="10" t="s">
        <v>57</v>
      </c>
      <c r="H178" s="10" t="s">
        <v>215</v>
      </c>
      <c r="I178" s="10" t="s">
        <v>204</v>
      </c>
      <c r="J178" s="10" t="s">
        <v>265</v>
      </c>
      <c r="K178" s="10">
        <v>1</v>
      </c>
      <c r="L178" s="3">
        <v>39900</v>
      </c>
      <c r="M178" s="3">
        <v>4500</v>
      </c>
      <c r="N178" s="3">
        <v>4000</v>
      </c>
      <c r="O178" s="10"/>
      <c r="P178" s="10" t="s">
        <v>542</v>
      </c>
      <c r="Q178" s="10" t="s">
        <v>543</v>
      </c>
    </row>
    <row r="179" spans="1:17" x14ac:dyDescent="0.25">
      <c r="A179" s="10" t="s">
        <v>68</v>
      </c>
      <c r="B179" s="10" t="s">
        <v>847</v>
      </c>
      <c r="C179" s="11" t="s">
        <v>541</v>
      </c>
      <c r="D179" s="12" t="s">
        <v>70</v>
      </c>
      <c r="E179" s="10" t="s">
        <v>849</v>
      </c>
      <c r="F179" s="10" t="s">
        <v>67</v>
      </c>
      <c r="G179" s="10" t="s">
        <v>56</v>
      </c>
      <c r="H179" s="10" t="s">
        <v>215</v>
      </c>
      <c r="I179" s="10" t="s">
        <v>851</v>
      </c>
      <c r="J179" s="10" t="s">
        <v>266</v>
      </c>
      <c r="K179" s="10">
        <v>1</v>
      </c>
      <c r="L179" s="3">
        <v>35910</v>
      </c>
      <c r="M179" s="3">
        <v>4500</v>
      </c>
      <c r="N179" s="3">
        <v>4000</v>
      </c>
      <c r="O179" s="10"/>
      <c r="P179" s="10" t="s">
        <v>542</v>
      </c>
      <c r="Q179" s="10" t="s">
        <v>543</v>
      </c>
    </row>
    <row r="180" spans="1:17" x14ac:dyDescent="0.25">
      <c r="A180" s="10" t="s">
        <v>68</v>
      </c>
      <c r="B180" s="10" t="s">
        <v>847</v>
      </c>
      <c r="C180" s="11" t="s">
        <v>665</v>
      </c>
      <c r="D180" s="12" t="s">
        <v>70</v>
      </c>
      <c r="E180" s="10" t="s">
        <v>849</v>
      </c>
      <c r="F180" s="10" t="s">
        <v>67</v>
      </c>
      <c r="G180" s="10" t="s">
        <v>57</v>
      </c>
      <c r="H180" s="10" t="s">
        <v>215</v>
      </c>
      <c r="I180" s="10" t="s">
        <v>851</v>
      </c>
      <c r="J180" s="10" t="s">
        <v>267</v>
      </c>
      <c r="K180" s="10">
        <v>1</v>
      </c>
      <c r="L180" s="3">
        <v>35900</v>
      </c>
      <c r="M180" s="3">
        <v>4500</v>
      </c>
      <c r="N180" s="3">
        <v>4000</v>
      </c>
      <c r="O180" s="10"/>
      <c r="P180" s="10"/>
      <c r="Q180" s="10"/>
    </row>
    <row r="181" spans="1:17" x14ac:dyDescent="0.25">
      <c r="A181" s="10" t="s">
        <v>68</v>
      </c>
      <c r="B181" s="10" t="s">
        <v>847</v>
      </c>
      <c r="C181" s="11" t="s">
        <v>665</v>
      </c>
      <c r="D181" s="12" t="s">
        <v>70</v>
      </c>
      <c r="E181" s="10" t="s">
        <v>849</v>
      </c>
      <c r="F181" s="10" t="s">
        <v>67</v>
      </c>
      <c r="G181" s="10" t="s">
        <v>56</v>
      </c>
      <c r="H181" s="10" t="s">
        <v>215</v>
      </c>
      <c r="I181" s="10" t="s">
        <v>851</v>
      </c>
      <c r="J181" s="10" t="s">
        <v>268</v>
      </c>
      <c r="K181" s="10">
        <v>1</v>
      </c>
      <c r="L181" s="3">
        <v>32310</v>
      </c>
      <c r="M181" s="3">
        <v>4500</v>
      </c>
      <c r="N181" s="3">
        <v>4000</v>
      </c>
      <c r="O181" s="10"/>
      <c r="P181" s="10"/>
      <c r="Q181" s="10"/>
    </row>
    <row r="182" spans="1:17" x14ac:dyDescent="0.25">
      <c r="A182" s="10" t="s">
        <v>68</v>
      </c>
      <c r="B182" s="10" t="s">
        <v>847</v>
      </c>
      <c r="C182" s="11" t="s">
        <v>525</v>
      </c>
      <c r="D182" s="12" t="s">
        <v>70</v>
      </c>
      <c r="E182" s="10" t="s">
        <v>849</v>
      </c>
      <c r="F182" s="10" t="s">
        <v>67</v>
      </c>
      <c r="G182" s="10" t="s">
        <v>57</v>
      </c>
      <c r="H182" s="10" t="s">
        <v>215</v>
      </c>
      <c r="I182" s="10" t="s">
        <v>851</v>
      </c>
      <c r="J182" s="10" t="s">
        <v>269</v>
      </c>
      <c r="K182" s="10">
        <v>1</v>
      </c>
      <c r="L182" s="3">
        <v>39900</v>
      </c>
      <c r="M182" s="3">
        <v>4500</v>
      </c>
      <c r="N182" s="3">
        <v>4000</v>
      </c>
      <c r="O182" s="10"/>
      <c r="P182" s="10"/>
      <c r="Q182" s="10"/>
    </row>
    <row r="183" spans="1:17" x14ac:dyDescent="0.25">
      <c r="A183" s="10" t="s">
        <v>68</v>
      </c>
      <c r="B183" s="10" t="s">
        <v>847</v>
      </c>
      <c r="C183" s="11" t="s">
        <v>525</v>
      </c>
      <c r="D183" s="12" t="s">
        <v>70</v>
      </c>
      <c r="E183" s="10" t="s">
        <v>849</v>
      </c>
      <c r="F183" s="10" t="s">
        <v>67</v>
      </c>
      <c r="G183" s="10" t="s">
        <v>56</v>
      </c>
      <c r="H183" s="10" t="s">
        <v>215</v>
      </c>
      <c r="I183" s="10" t="s">
        <v>851</v>
      </c>
      <c r="J183" s="10" t="s">
        <v>270</v>
      </c>
      <c r="K183" s="10">
        <v>1</v>
      </c>
      <c r="L183" s="3">
        <v>32310</v>
      </c>
      <c r="M183" s="3">
        <v>4500</v>
      </c>
      <c r="N183" s="3">
        <v>4000</v>
      </c>
      <c r="O183" s="10"/>
      <c r="P183" s="10"/>
      <c r="Q183" s="10"/>
    </row>
    <row r="184" spans="1:17" x14ac:dyDescent="0.25">
      <c r="A184" s="10" t="s">
        <v>68</v>
      </c>
      <c r="B184" s="10" t="s">
        <v>847</v>
      </c>
      <c r="C184" s="11" t="s">
        <v>528</v>
      </c>
      <c r="D184" s="12" t="s">
        <v>70</v>
      </c>
      <c r="E184" s="10" t="s">
        <v>849</v>
      </c>
      <c r="F184" s="10" t="s">
        <v>67</v>
      </c>
      <c r="G184" s="10" t="s">
        <v>57</v>
      </c>
      <c r="H184" s="10" t="s">
        <v>215</v>
      </c>
      <c r="I184" s="10" t="s">
        <v>851</v>
      </c>
      <c r="J184" s="10" t="s">
        <v>271</v>
      </c>
      <c r="K184" s="10">
        <v>1</v>
      </c>
      <c r="L184" s="3">
        <v>39900</v>
      </c>
      <c r="M184" s="3">
        <v>4500</v>
      </c>
      <c r="N184" s="3">
        <v>4000</v>
      </c>
      <c r="O184" s="10"/>
      <c r="P184" s="10"/>
      <c r="Q184" s="10"/>
    </row>
    <row r="185" spans="1:17" x14ac:dyDescent="0.25">
      <c r="A185" s="10" t="s">
        <v>68</v>
      </c>
      <c r="B185" s="10" t="s">
        <v>847</v>
      </c>
      <c r="C185" s="11" t="s">
        <v>528</v>
      </c>
      <c r="D185" s="12" t="s">
        <v>70</v>
      </c>
      <c r="E185" s="10" t="s">
        <v>849</v>
      </c>
      <c r="F185" s="10" t="s">
        <v>67</v>
      </c>
      <c r="G185" s="10" t="s">
        <v>56</v>
      </c>
      <c r="H185" s="10" t="s">
        <v>215</v>
      </c>
      <c r="I185" s="10" t="s">
        <v>851</v>
      </c>
      <c r="J185" s="10" t="s">
        <v>272</v>
      </c>
      <c r="K185" s="10">
        <v>1</v>
      </c>
      <c r="L185" s="3">
        <v>35910</v>
      </c>
      <c r="M185" s="3">
        <v>4500</v>
      </c>
      <c r="N185" s="3">
        <v>4000</v>
      </c>
      <c r="O185" s="10"/>
      <c r="P185" s="10"/>
      <c r="Q185" s="10"/>
    </row>
    <row r="186" spans="1:17" x14ac:dyDescent="0.25">
      <c r="A186" s="10" t="s">
        <v>68</v>
      </c>
      <c r="B186" s="10" t="s">
        <v>847</v>
      </c>
      <c r="C186" s="11" t="s">
        <v>716</v>
      </c>
      <c r="D186" s="12" t="s">
        <v>70</v>
      </c>
      <c r="E186" s="10" t="s">
        <v>849</v>
      </c>
      <c r="F186" s="10" t="s">
        <v>67</v>
      </c>
      <c r="G186" s="10" t="s">
        <v>57</v>
      </c>
      <c r="H186" s="10" t="s">
        <v>215</v>
      </c>
      <c r="I186" s="10" t="s">
        <v>851</v>
      </c>
      <c r="J186" s="10" t="s">
        <v>273</v>
      </c>
      <c r="K186" s="10">
        <v>1</v>
      </c>
      <c r="L186" s="3">
        <v>35900</v>
      </c>
      <c r="M186" s="3">
        <v>4500</v>
      </c>
      <c r="N186" s="3">
        <v>4000</v>
      </c>
      <c r="O186" s="10"/>
      <c r="P186" s="10"/>
      <c r="Q186" s="10"/>
    </row>
    <row r="187" spans="1:17" x14ac:dyDescent="0.25">
      <c r="A187" s="10" t="s">
        <v>68</v>
      </c>
      <c r="B187" s="10" t="s">
        <v>847</v>
      </c>
      <c r="C187" s="11" t="s">
        <v>716</v>
      </c>
      <c r="D187" s="12" t="s">
        <v>70</v>
      </c>
      <c r="E187" s="10" t="s">
        <v>849</v>
      </c>
      <c r="F187" s="10" t="s">
        <v>67</v>
      </c>
      <c r="G187" s="10" t="s">
        <v>56</v>
      </c>
      <c r="H187" s="10" t="s">
        <v>215</v>
      </c>
      <c r="I187" s="10" t="s">
        <v>851</v>
      </c>
      <c r="J187" s="10" t="s">
        <v>274</v>
      </c>
      <c r="K187" s="10">
        <v>1</v>
      </c>
      <c r="L187" s="3">
        <v>32310</v>
      </c>
      <c r="M187" s="3">
        <v>4500</v>
      </c>
      <c r="N187" s="3">
        <v>4000</v>
      </c>
      <c r="O187" s="10"/>
      <c r="P187" s="10"/>
      <c r="Q187" s="10"/>
    </row>
    <row r="188" spans="1:17" x14ac:dyDescent="0.25">
      <c r="A188" s="10" t="s">
        <v>68</v>
      </c>
      <c r="B188" s="10" t="s">
        <v>847</v>
      </c>
      <c r="C188" s="11" t="s">
        <v>538</v>
      </c>
      <c r="D188" s="12" t="s">
        <v>70</v>
      </c>
      <c r="E188" s="10" t="s">
        <v>849</v>
      </c>
      <c r="F188" s="10" t="s">
        <v>67</v>
      </c>
      <c r="G188" s="10" t="s">
        <v>57</v>
      </c>
      <c r="H188" s="10" t="s">
        <v>215</v>
      </c>
      <c r="I188" s="10" t="s">
        <v>204</v>
      </c>
      <c r="J188" s="10" t="s">
        <v>275</v>
      </c>
      <c r="K188" s="10">
        <v>1</v>
      </c>
      <c r="L188" s="3">
        <v>39900</v>
      </c>
      <c r="M188" s="3">
        <v>4500</v>
      </c>
      <c r="N188" s="3">
        <v>4000</v>
      </c>
      <c r="O188" s="10"/>
      <c r="P188" s="10" t="s">
        <v>539</v>
      </c>
      <c r="Q188" s="10" t="s">
        <v>540</v>
      </c>
    </row>
    <row r="189" spans="1:17" x14ac:dyDescent="0.25">
      <c r="A189" s="10" t="s">
        <v>68</v>
      </c>
      <c r="B189" s="10" t="s">
        <v>847</v>
      </c>
      <c r="C189" s="11" t="s">
        <v>538</v>
      </c>
      <c r="D189" s="12" t="s">
        <v>70</v>
      </c>
      <c r="E189" s="10" t="s">
        <v>849</v>
      </c>
      <c r="F189" s="10" t="s">
        <v>67</v>
      </c>
      <c r="G189" s="10" t="s">
        <v>56</v>
      </c>
      <c r="H189" s="10" t="s">
        <v>215</v>
      </c>
      <c r="I189" s="10" t="s">
        <v>851</v>
      </c>
      <c r="J189" s="10" t="s">
        <v>276</v>
      </c>
      <c r="K189" s="10">
        <v>1</v>
      </c>
      <c r="L189" s="3">
        <v>35910</v>
      </c>
      <c r="M189" s="3">
        <v>4500</v>
      </c>
      <c r="N189" s="3">
        <v>4000</v>
      </c>
      <c r="O189" s="10"/>
      <c r="P189" s="10" t="s">
        <v>539</v>
      </c>
      <c r="Q189" s="10" t="s">
        <v>540</v>
      </c>
    </row>
    <row r="190" spans="1:17" x14ac:dyDescent="0.25">
      <c r="A190" s="10" t="s">
        <v>68</v>
      </c>
      <c r="B190" s="10" t="s">
        <v>847</v>
      </c>
      <c r="C190" s="11" t="s">
        <v>678</v>
      </c>
      <c r="D190" s="12" t="s">
        <v>70</v>
      </c>
      <c r="E190" s="10" t="s">
        <v>849</v>
      </c>
      <c r="F190" s="10" t="s">
        <v>67</v>
      </c>
      <c r="G190" s="10" t="s">
        <v>57</v>
      </c>
      <c r="H190" s="10" t="s">
        <v>215</v>
      </c>
      <c r="I190" s="10" t="s">
        <v>851</v>
      </c>
      <c r="J190" s="10" t="s">
        <v>277</v>
      </c>
      <c r="K190" s="10">
        <v>1</v>
      </c>
      <c r="L190" s="3">
        <v>29900</v>
      </c>
      <c r="M190" s="3">
        <v>4500</v>
      </c>
      <c r="N190" s="3">
        <v>4000</v>
      </c>
      <c r="O190" s="10"/>
      <c r="P190" s="10" t="s">
        <v>679</v>
      </c>
      <c r="Q190" s="10" t="s">
        <v>680</v>
      </c>
    </row>
    <row r="191" spans="1:17" x14ac:dyDescent="0.25">
      <c r="A191" s="10" t="s">
        <v>68</v>
      </c>
      <c r="B191" s="10" t="s">
        <v>847</v>
      </c>
      <c r="C191" s="11" t="s">
        <v>678</v>
      </c>
      <c r="D191" s="12" t="s">
        <v>70</v>
      </c>
      <c r="E191" s="10" t="s">
        <v>849</v>
      </c>
      <c r="F191" s="10" t="s">
        <v>67</v>
      </c>
      <c r="G191" s="10" t="s">
        <v>56</v>
      </c>
      <c r="H191" s="10" t="s">
        <v>215</v>
      </c>
      <c r="I191" s="10" t="s">
        <v>851</v>
      </c>
      <c r="J191" s="10" t="s">
        <v>278</v>
      </c>
      <c r="K191" s="10">
        <v>1</v>
      </c>
      <c r="L191" s="3">
        <v>26910</v>
      </c>
      <c r="M191" s="3">
        <v>4500</v>
      </c>
      <c r="N191" s="3">
        <v>4000</v>
      </c>
      <c r="O191" s="10"/>
      <c r="P191" s="10" t="s">
        <v>679</v>
      </c>
      <c r="Q191" s="10" t="s">
        <v>680</v>
      </c>
    </row>
    <row r="192" spans="1:17" x14ac:dyDescent="0.25">
      <c r="A192" s="10" t="s">
        <v>68</v>
      </c>
      <c r="B192" s="10" t="s">
        <v>847</v>
      </c>
      <c r="C192" s="11" t="s">
        <v>526</v>
      </c>
      <c r="D192" s="12" t="s">
        <v>70</v>
      </c>
      <c r="E192" s="10" t="s">
        <v>849</v>
      </c>
      <c r="F192" s="10" t="s">
        <v>67</v>
      </c>
      <c r="G192" s="10" t="s">
        <v>57</v>
      </c>
      <c r="H192" s="10" t="s">
        <v>215</v>
      </c>
      <c r="I192" s="10" t="s">
        <v>851</v>
      </c>
      <c r="J192" s="10" t="s">
        <v>279</v>
      </c>
      <c r="K192" s="10">
        <v>1</v>
      </c>
      <c r="L192" s="3">
        <v>39900</v>
      </c>
      <c r="M192" s="3">
        <v>4500</v>
      </c>
      <c r="N192" s="3">
        <v>4000</v>
      </c>
      <c r="O192" s="10"/>
      <c r="P192" s="10"/>
      <c r="Q192" s="10"/>
    </row>
    <row r="193" spans="1:17" x14ac:dyDescent="0.25">
      <c r="A193" s="10" t="s">
        <v>68</v>
      </c>
      <c r="B193" s="10" t="s">
        <v>847</v>
      </c>
      <c r="C193" s="11" t="s">
        <v>526</v>
      </c>
      <c r="D193" s="12" t="s">
        <v>70</v>
      </c>
      <c r="E193" s="10" t="s">
        <v>849</v>
      </c>
      <c r="F193" s="10" t="s">
        <v>67</v>
      </c>
      <c r="G193" s="10" t="s">
        <v>56</v>
      </c>
      <c r="H193" s="10" t="s">
        <v>215</v>
      </c>
      <c r="I193" s="10" t="s">
        <v>851</v>
      </c>
      <c r="J193" s="10" t="s">
        <v>280</v>
      </c>
      <c r="K193" s="10">
        <v>1</v>
      </c>
      <c r="L193" s="3">
        <v>35910</v>
      </c>
      <c r="M193" s="3">
        <v>4500</v>
      </c>
      <c r="N193" s="3">
        <v>4000</v>
      </c>
      <c r="O193" s="10"/>
      <c r="P193" s="10"/>
      <c r="Q193" s="10"/>
    </row>
    <row r="194" spans="1:17" x14ac:dyDescent="0.25">
      <c r="A194" s="10" t="s">
        <v>68</v>
      </c>
      <c r="B194" s="10" t="s">
        <v>847</v>
      </c>
      <c r="C194" s="11" t="s">
        <v>558</v>
      </c>
      <c r="D194" s="12" t="s">
        <v>70</v>
      </c>
      <c r="E194" s="10" t="s">
        <v>849</v>
      </c>
      <c r="F194" s="10" t="s">
        <v>67</v>
      </c>
      <c r="G194" s="10" t="s">
        <v>57</v>
      </c>
      <c r="H194" s="10" t="s">
        <v>215</v>
      </c>
      <c r="I194" s="10" t="s">
        <v>851</v>
      </c>
      <c r="J194" s="10" t="s">
        <v>281</v>
      </c>
      <c r="K194" s="10">
        <v>1</v>
      </c>
      <c r="L194" s="3">
        <v>39900</v>
      </c>
      <c r="M194" s="3">
        <v>4500</v>
      </c>
      <c r="N194" s="3">
        <v>4000</v>
      </c>
      <c r="O194" s="10"/>
      <c r="P194" s="10" t="s">
        <v>559</v>
      </c>
      <c r="Q194" s="10" t="s">
        <v>560</v>
      </c>
    </row>
    <row r="195" spans="1:17" x14ac:dyDescent="0.25">
      <c r="A195" s="10" t="s">
        <v>68</v>
      </c>
      <c r="B195" s="10" t="s">
        <v>847</v>
      </c>
      <c r="C195" s="11" t="s">
        <v>558</v>
      </c>
      <c r="D195" s="12" t="s">
        <v>70</v>
      </c>
      <c r="E195" s="10" t="s">
        <v>849</v>
      </c>
      <c r="F195" s="10" t="s">
        <v>67</v>
      </c>
      <c r="G195" s="10" t="s">
        <v>56</v>
      </c>
      <c r="H195" s="10" t="s">
        <v>215</v>
      </c>
      <c r="I195" s="10" t="s">
        <v>851</v>
      </c>
      <c r="J195" s="10" t="s">
        <v>282</v>
      </c>
      <c r="K195" s="10">
        <v>1</v>
      </c>
      <c r="L195" s="3">
        <v>35910</v>
      </c>
      <c r="M195" s="3">
        <v>4500</v>
      </c>
      <c r="N195" s="3">
        <v>4000</v>
      </c>
      <c r="O195" s="10"/>
      <c r="P195" s="10" t="s">
        <v>559</v>
      </c>
      <c r="Q195" s="10" t="s">
        <v>560</v>
      </c>
    </row>
    <row r="196" spans="1:17" x14ac:dyDescent="0.25">
      <c r="A196" s="10" t="s">
        <v>68</v>
      </c>
      <c r="B196" s="10" t="s">
        <v>847</v>
      </c>
      <c r="C196" s="11" t="s">
        <v>739</v>
      </c>
      <c r="D196" s="12" t="s">
        <v>70</v>
      </c>
      <c r="E196" s="10" t="s">
        <v>849</v>
      </c>
      <c r="F196" s="10" t="s">
        <v>67</v>
      </c>
      <c r="G196" s="10" t="s">
        <v>57</v>
      </c>
      <c r="H196" s="10" t="s">
        <v>215</v>
      </c>
      <c r="I196" s="10" t="s">
        <v>851</v>
      </c>
      <c r="J196" s="10" t="s">
        <v>283</v>
      </c>
      <c r="K196" s="10">
        <v>1</v>
      </c>
      <c r="L196" s="3">
        <v>35900</v>
      </c>
      <c r="M196" s="3">
        <v>4500</v>
      </c>
      <c r="N196" s="3">
        <v>4000</v>
      </c>
      <c r="O196" s="10"/>
      <c r="P196" s="10" t="s">
        <v>740</v>
      </c>
      <c r="Q196" s="10" t="s">
        <v>741</v>
      </c>
    </row>
    <row r="197" spans="1:17" x14ac:dyDescent="0.25">
      <c r="A197" s="10" t="s">
        <v>68</v>
      </c>
      <c r="B197" s="10" t="s">
        <v>847</v>
      </c>
      <c r="C197" s="11" t="s">
        <v>739</v>
      </c>
      <c r="D197" s="12" t="s">
        <v>70</v>
      </c>
      <c r="E197" s="10" t="s">
        <v>849</v>
      </c>
      <c r="F197" s="10" t="s">
        <v>67</v>
      </c>
      <c r="G197" s="10" t="s">
        <v>56</v>
      </c>
      <c r="H197" s="10" t="s">
        <v>215</v>
      </c>
      <c r="I197" s="10" t="s">
        <v>851</v>
      </c>
      <c r="J197" s="10" t="s">
        <v>284</v>
      </c>
      <c r="K197" s="10">
        <v>1</v>
      </c>
      <c r="L197" s="3">
        <v>32310</v>
      </c>
      <c r="M197" s="3">
        <v>4500</v>
      </c>
      <c r="N197" s="3">
        <v>4000</v>
      </c>
      <c r="O197" s="10"/>
      <c r="P197" s="10" t="s">
        <v>740</v>
      </c>
      <c r="Q197" s="10" t="s">
        <v>741</v>
      </c>
    </row>
    <row r="198" spans="1:17" x14ac:dyDescent="0.25">
      <c r="A198" s="10" t="s">
        <v>68</v>
      </c>
      <c r="B198" s="10" t="s">
        <v>847</v>
      </c>
      <c r="C198" s="11" t="s">
        <v>561</v>
      </c>
      <c r="D198" s="12" t="s">
        <v>70</v>
      </c>
      <c r="E198" s="10" t="s">
        <v>849</v>
      </c>
      <c r="F198" s="10" t="s">
        <v>67</v>
      </c>
      <c r="G198" s="10" t="s">
        <v>56</v>
      </c>
      <c r="H198" s="10" t="s">
        <v>215</v>
      </c>
      <c r="I198" s="10" t="s">
        <v>851</v>
      </c>
      <c r="J198" s="10" t="s">
        <v>285</v>
      </c>
      <c r="K198" s="10">
        <v>1</v>
      </c>
      <c r="L198" s="3">
        <v>26910</v>
      </c>
      <c r="M198" s="3">
        <v>4500</v>
      </c>
      <c r="N198" s="3">
        <v>4000</v>
      </c>
      <c r="O198" s="10"/>
      <c r="P198" s="10" t="s">
        <v>801</v>
      </c>
      <c r="Q198" s="10" t="s">
        <v>828</v>
      </c>
    </row>
    <row r="199" spans="1:17" x14ac:dyDescent="0.25">
      <c r="A199" s="10" t="s">
        <v>68</v>
      </c>
      <c r="B199" s="10" t="s">
        <v>847</v>
      </c>
      <c r="C199" s="11" t="s">
        <v>790</v>
      </c>
      <c r="D199" s="12" t="s">
        <v>70</v>
      </c>
      <c r="E199" s="10" t="s">
        <v>849</v>
      </c>
      <c r="F199" s="10" t="s">
        <v>67</v>
      </c>
      <c r="G199" s="10" t="s">
        <v>56</v>
      </c>
      <c r="H199" s="10" t="s">
        <v>215</v>
      </c>
      <c r="I199" s="10" t="s">
        <v>851</v>
      </c>
      <c r="J199" s="10" t="s">
        <v>286</v>
      </c>
      <c r="K199" s="10">
        <v>1</v>
      </c>
      <c r="L199" s="3">
        <v>32310</v>
      </c>
      <c r="M199" s="3">
        <v>4500</v>
      </c>
      <c r="N199" s="3">
        <v>4000</v>
      </c>
      <c r="O199" s="10"/>
      <c r="P199" s="10" t="s">
        <v>803</v>
      </c>
      <c r="Q199" s="10" t="s">
        <v>830</v>
      </c>
    </row>
    <row r="200" spans="1:17" x14ac:dyDescent="0.25">
      <c r="A200" s="10" t="s">
        <v>68</v>
      </c>
      <c r="B200" s="10" t="s">
        <v>847</v>
      </c>
      <c r="C200" s="11" t="s">
        <v>547</v>
      </c>
      <c r="D200" s="12" t="s">
        <v>70</v>
      </c>
      <c r="E200" s="10" t="s">
        <v>849</v>
      </c>
      <c r="F200" s="10" t="s">
        <v>67</v>
      </c>
      <c r="G200" s="10" t="s">
        <v>57</v>
      </c>
      <c r="H200" s="10" t="s">
        <v>215</v>
      </c>
      <c r="I200" s="10" t="s">
        <v>851</v>
      </c>
      <c r="J200" s="10" t="s">
        <v>287</v>
      </c>
      <c r="K200" s="10">
        <v>1</v>
      </c>
      <c r="L200" s="3">
        <v>39900</v>
      </c>
      <c r="M200" s="3">
        <v>4500</v>
      </c>
      <c r="N200" s="3">
        <v>4000</v>
      </c>
      <c r="O200" s="10"/>
      <c r="P200" s="10"/>
      <c r="Q200" s="10"/>
    </row>
    <row r="201" spans="1:17" x14ac:dyDescent="0.25">
      <c r="A201" s="10" t="s">
        <v>68</v>
      </c>
      <c r="B201" s="10" t="s">
        <v>847</v>
      </c>
      <c r="C201" s="11" t="s">
        <v>547</v>
      </c>
      <c r="D201" s="12" t="s">
        <v>70</v>
      </c>
      <c r="E201" s="10" t="s">
        <v>849</v>
      </c>
      <c r="F201" s="10" t="s">
        <v>67</v>
      </c>
      <c r="G201" s="10" t="s">
        <v>56</v>
      </c>
      <c r="H201" s="10" t="s">
        <v>215</v>
      </c>
      <c r="I201" s="10" t="s">
        <v>851</v>
      </c>
      <c r="J201" s="10" t="s">
        <v>288</v>
      </c>
      <c r="K201" s="10">
        <v>1</v>
      </c>
      <c r="L201" s="3">
        <v>32310</v>
      </c>
      <c r="M201" s="3">
        <v>4500</v>
      </c>
      <c r="N201" s="3">
        <v>4000</v>
      </c>
      <c r="O201" s="10"/>
      <c r="P201" s="10"/>
      <c r="Q201" s="10"/>
    </row>
    <row r="202" spans="1:17" x14ac:dyDescent="0.25">
      <c r="A202" s="10" t="s">
        <v>68</v>
      </c>
      <c r="B202" s="10" t="s">
        <v>847</v>
      </c>
      <c r="C202" s="11" t="s">
        <v>687</v>
      </c>
      <c r="D202" s="12" t="s">
        <v>70</v>
      </c>
      <c r="E202" s="10" t="s">
        <v>849</v>
      </c>
      <c r="F202" s="10" t="s">
        <v>67</v>
      </c>
      <c r="G202" s="10" t="s">
        <v>57</v>
      </c>
      <c r="H202" s="10" t="s">
        <v>215</v>
      </c>
      <c r="I202" s="10" t="s">
        <v>851</v>
      </c>
      <c r="J202" s="10" t="s">
        <v>289</v>
      </c>
      <c r="K202" s="10">
        <v>1</v>
      </c>
      <c r="L202" s="3">
        <v>35900</v>
      </c>
      <c r="M202" s="3">
        <v>4500</v>
      </c>
      <c r="N202" s="3">
        <v>4000</v>
      </c>
      <c r="O202" s="10"/>
      <c r="P202" s="10" t="s">
        <v>688</v>
      </c>
      <c r="Q202" s="10" t="s">
        <v>689</v>
      </c>
    </row>
    <row r="203" spans="1:17" x14ac:dyDescent="0.25">
      <c r="A203" s="10" t="s">
        <v>68</v>
      </c>
      <c r="B203" s="10" t="s">
        <v>847</v>
      </c>
      <c r="C203" s="11" t="s">
        <v>687</v>
      </c>
      <c r="D203" s="12" t="s">
        <v>70</v>
      </c>
      <c r="E203" s="10" t="s">
        <v>849</v>
      </c>
      <c r="F203" s="10" t="s">
        <v>67</v>
      </c>
      <c r="G203" s="10" t="s">
        <v>56</v>
      </c>
      <c r="H203" s="10" t="s">
        <v>215</v>
      </c>
      <c r="I203" s="10" t="s">
        <v>851</v>
      </c>
      <c r="J203" s="10" t="s">
        <v>290</v>
      </c>
      <c r="K203" s="10">
        <v>1</v>
      </c>
      <c r="L203" s="3">
        <v>32310</v>
      </c>
      <c r="M203" s="3">
        <v>4500</v>
      </c>
      <c r="N203" s="3">
        <v>4000</v>
      </c>
      <c r="O203" s="10"/>
      <c r="P203" s="10" t="s">
        <v>688</v>
      </c>
      <c r="Q203" s="10" t="s">
        <v>689</v>
      </c>
    </row>
    <row r="204" spans="1:17" x14ac:dyDescent="0.25">
      <c r="A204" s="10" t="s">
        <v>68</v>
      </c>
      <c r="B204" s="10" t="s">
        <v>847</v>
      </c>
      <c r="C204" s="11" t="s">
        <v>556</v>
      </c>
      <c r="D204" s="12" t="s">
        <v>70</v>
      </c>
      <c r="E204" s="10" t="s">
        <v>849</v>
      </c>
      <c r="F204" s="10" t="s">
        <v>67</v>
      </c>
      <c r="G204" s="10" t="s">
        <v>57</v>
      </c>
      <c r="H204" s="10" t="s">
        <v>215</v>
      </c>
      <c r="I204" s="10" t="s">
        <v>851</v>
      </c>
      <c r="J204" s="10" t="s">
        <v>291</v>
      </c>
      <c r="K204" s="10">
        <v>1</v>
      </c>
      <c r="L204" s="3">
        <v>39900</v>
      </c>
      <c r="M204" s="3">
        <v>4500</v>
      </c>
      <c r="N204" s="3">
        <v>4000</v>
      </c>
      <c r="O204" s="10"/>
      <c r="P204" s="10" t="s">
        <v>804</v>
      </c>
      <c r="Q204" s="10" t="s">
        <v>831</v>
      </c>
    </row>
    <row r="205" spans="1:17" x14ac:dyDescent="0.25">
      <c r="A205" s="10" t="s">
        <v>68</v>
      </c>
      <c r="B205" s="10" t="s">
        <v>847</v>
      </c>
      <c r="C205" s="11" t="s">
        <v>742</v>
      </c>
      <c r="D205" s="12" t="s">
        <v>70</v>
      </c>
      <c r="E205" s="10" t="s">
        <v>849</v>
      </c>
      <c r="F205" s="10" t="s">
        <v>67</v>
      </c>
      <c r="G205" s="10" t="s">
        <v>57</v>
      </c>
      <c r="H205" s="10" t="s">
        <v>215</v>
      </c>
      <c r="I205" s="10" t="s">
        <v>851</v>
      </c>
      <c r="J205" s="10" t="s">
        <v>292</v>
      </c>
      <c r="K205" s="10">
        <v>1</v>
      </c>
      <c r="L205" s="3">
        <v>35900</v>
      </c>
      <c r="M205" s="3">
        <v>4500</v>
      </c>
      <c r="N205" s="3">
        <v>4000</v>
      </c>
      <c r="O205" s="10"/>
      <c r="P205" s="10" t="s">
        <v>805</v>
      </c>
      <c r="Q205" s="10" t="s">
        <v>832</v>
      </c>
    </row>
    <row r="206" spans="1:17" ht="25.5" x14ac:dyDescent="0.25">
      <c r="A206" s="10" t="s">
        <v>68</v>
      </c>
      <c r="B206" s="10" t="s">
        <v>847</v>
      </c>
      <c r="C206" s="11" t="s">
        <v>562</v>
      </c>
      <c r="D206" s="12" t="s">
        <v>70</v>
      </c>
      <c r="E206" s="13" t="s">
        <v>849</v>
      </c>
      <c r="F206" s="10" t="s">
        <v>67</v>
      </c>
      <c r="G206" s="10" t="s">
        <v>56</v>
      </c>
      <c r="H206" s="10" t="s">
        <v>215</v>
      </c>
      <c r="I206" s="10" t="s">
        <v>851</v>
      </c>
      <c r="J206" s="10" t="s">
        <v>293</v>
      </c>
      <c r="K206" s="10">
        <v>1</v>
      </c>
      <c r="L206" s="4">
        <v>39500</v>
      </c>
      <c r="M206" s="3">
        <v>4500</v>
      </c>
      <c r="N206" s="3">
        <v>4000</v>
      </c>
      <c r="O206" s="10" t="s">
        <v>869</v>
      </c>
      <c r="P206" s="10"/>
      <c r="Q206" s="10"/>
    </row>
    <row r="207" spans="1:17" x14ac:dyDescent="0.25">
      <c r="A207" s="10" t="s">
        <v>68</v>
      </c>
      <c r="B207" s="10" t="s">
        <v>847</v>
      </c>
      <c r="C207" s="11" t="s">
        <v>207</v>
      </c>
      <c r="D207" s="12" t="s">
        <v>70</v>
      </c>
      <c r="E207" s="10" t="s">
        <v>849</v>
      </c>
      <c r="F207" s="10" t="s">
        <v>67</v>
      </c>
      <c r="G207" s="10" t="s">
        <v>56</v>
      </c>
      <c r="H207" s="10" t="s">
        <v>215</v>
      </c>
      <c r="I207" s="10" t="s">
        <v>851</v>
      </c>
      <c r="J207" s="10" t="s">
        <v>294</v>
      </c>
      <c r="K207" s="10">
        <v>1</v>
      </c>
      <c r="L207" s="3">
        <v>35910</v>
      </c>
      <c r="M207" s="3">
        <v>4500</v>
      </c>
      <c r="N207" s="3">
        <v>4000</v>
      </c>
      <c r="O207" s="10"/>
      <c r="P207" s="10">
        <v>56.114415100000002</v>
      </c>
      <c r="Q207" s="10">
        <v>47.2517706</v>
      </c>
    </row>
    <row r="208" spans="1:17" x14ac:dyDescent="0.25">
      <c r="A208" s="10" t="s">
        <v>68</v>
      </c>
      <c r="B208" s="10" t="s">
        <v>847</v>
      </c>
      <c r="C208" s="11" t="s">
        <v>551</v>
      </c>
      <c r="D208" s="12" t="s">
        <v>70</v>
      </c>
      <c r="E208" s="10" t="s">
        <v>849</v>
      </c>
      <c r="F208" s="10" t="s">
        <v>67</v>
      </c>
      <c r="G208" s="10" t="s">
        <v>57</v>
      </c>
      <c r="H208" s="10" t="s">
        <v>215</v>
      </c>
      <c r="I208" s="10" t="s">
        <v>851</v>
      </c>
      <c r="J208" s="10" t="s">
        <v>295</v>
      </c>
      <c r="K208" s="10">
        <v>1</v>
      </c>
      <c r="L208" s="3">
        <v>39900</v>
      </c>
      <c r="M208" s="3">
        <v>4500</v>
      </c>
      <c r="N208" s="3">
        <v>4000</v>
      </c>
      <c r="O208" s="10"/>
      <c r="P208" s="10" t="s">
        <v>808</v>
      </c>
      <c r="Q208" s="10" t="s">
        <v>835</v>
      </c>
    </row>
    <row r="209" spans="1:17" x14ac:dyDescent="0.25">
      <c r="A209" s="10" t="s">
        <v>68</v>
      </c>
      <c r="B209" s="10" t="s">
        <v>847</v>
      </c>
      <c r="C209" s="11" t="s">
        <v>764</v>
      </c>
      <c r="D209" s="12" t="s">
        <v>70</v>
      </c>
      <c r="E209" s="10" t="s">
        <v>849</v>
      </c>
      <c r="F209" s="10" t="s">
        <v>67</v>
      </c>
      <c r="G209" s="10" t="s">
        <v>57</v>
      </c>
      <c r="H209" s="10" t="s">
        <v>215</v>
      </c>
      <c r="I209" s="10" t="s">
        <v>851</v>
      </c>
      <c r="J209" s="10" t="s">
        <v>296</v>
      </c>
      <c r="K209" s="10">
        <v>1</v>
      </c>
      <c r="L209" s="3">
        <v>29900</v>
      </c>
      <c r="M209" s="3">
        <v>4500</v>
      </c>
      <c r="N209" s="3">
        <v>4000</v>
      </c>
      <c r="O209" s="10"/>
      <c r="P209" s="10" t="s">
        <v>809</v>
      </c>
      <c r="Q209" s="10" t="s">
        <v>836</v>
      </c>
    </row>
    <row r="210" spans="1:17" x14ac:dyDescent="0.25">
      <c r="A210" s="10" t="s">
        <v>68</v>
      </c>
      <c r="B210" s="10" t="s">
        <v>847</v>
      </c>
      <c r="C210" s="11" t="s">
        <v>208</v>
      </c>
      <c r="D210" s="12" t="s">
        <v>70</v>
      </c>
      <c r="E210" s="10" t="s">
        <v>849</v>
      </c>
      <c r="F210" s="10" t="s">
        <v>67</v>
      </c>
      <c r="G210" s="10" t="s">
        <v>57</v>
      </c>
      <c r="H210" s="10" t="s">
        <v>215</v>
      </c>
      <c r="I210" s="10" t="s">
        <v>851</v>
      </c>
      <c r="J210" s="10" t="s">
        <v>297</v>
      </c>
      <c r="K210" s="10">
        <v>1</v>
      </c>
      <c r="L210" s="3">
        <v>39900</v>
      </c>
      <c r="M210" s="3">
        <v>4500</v>
      </c>
      <c r="N210" s="3">
        <v>4000</v>
      </c>
      <c r="O210" s="10"/>
      <c r="P210" s="10">
        <v>56.139482000000001</v>
      </c>
      <c r="Q210" s="10">
        <v>47.231907</v>
      </c>
    </row>
    <row r="211" spans="1:17" x14ac:dyDescent="0.25">
      <c r="A211" s="10" t="s">
        <v>68</v>
      </c>
      <c r="B211" s="10" t="s">
        <v>847</v>
      </c>
      <c r="C211" s="11" t="s">
        <v>693</v>
      </c>
      <c r="D211" s="12" t="s">
        <v>70</v>
      </c>
      <c r="E211" s="10" t="s">
        <v>849</v>
      </c>
      <c r="F211" s="10" t="s">
        <v>67</v>
      </c>
      <c r="G211" s="10" t="s">
        <v>57</v>
      </c>
      <c r="H211" s="10" t="s">
        <v>215</v>
      </c>
      <c r="I211" s="10" t="s">
        <v>851</v>
      </c>
      <c r="J211" s="10" t="s">
        <v>298</v>
      </c>
      <c r="K211" s="10">
        <v>1</v>
      </c>
      <c r="L211" s="3">
        <v>39900</v>
      </c>
      <c r="M211" s="3">
        <v>4500</v>
      </c>
      <c r="N211" s="3">
        <v>4000</v>
      </c>
      <c r="O211" s="10"/>
      <c r="P211" s="10" t="s">
        <v>810</v>
      </c>
      <c r="Q211" s="10" t="s">
        <v>837</v>
      </c>
    </row>
    <row r="212" spans="1:17" x14ac:dyDescent="0.25">
      <c r="A212" s="10" t="s">
        <v>68</v>
      </c>
      <c r="B212" s="10" t="s">
        <v>847</v>
      </c>
      <c r="C212" s="11" t="s">
        <v>751</v>
      </c>
      <c r="D212" s="12" t="s">
        <v>70</v>
      </c>
      <c r="E212" s="10" t="s">
        <v>849</v>
      </c>
      <c r="F212" s="10" t="s">
        <v>67</v>
      </c>
      <c r="G212" s="10" t="s">
        <v>57</v>
      </c>
      <c r="H212" s="10" t="s">
        <v>215</v>
      </c>
      <c r="I212" s="10" t="s">
        <v>204</v>
      </c>
      <c r="J212" s="10" t="s">
        <v>299</v>
      </c>
      <c r="K212" s="10">
        <v>1</v>
      </c>
      <c r="L212" s="3">
        <v>39900</v>
      </c>
      <c r="M212" s="3">
        <v>4500</v>
      </c>
      <c r="N212" s="3">
        <v>4000</v>
      </c>
      <c r="O212" s="10"/>
      <c r="P212" s="10" t="s">
        <v>752</v>
      </c>
      <c r="Q212" s="10" t="s">
        <v>753</v>
      </c>
    </row>
    <row r="213" spans="1:17" x14ac:dyDescent="0.25">
      <c r="A213" s="10" t="s">
        <v>68</v>
      </c>
      <c r="B213" s="10" t="s">
        <v>847</v>
      </c>
      <c r="C213" s="11" t="s">
        <v>751</v>
      </c>
      <c r="D213" s="12" t="s">
        <v>70</v>
      </c>
      <c r="E213" s="10" t="s">
        <v>849</v>
      </c>
      <c r="F213" s="10" t="s">
        <v>67</v>
      </c>
      <c r="G213" s="10" t="s">
        <v>56</v>
      </c>
      <c r="H213" s="10" t="s">
        <v>215</v>
      </c>
      <c r="I213" s="10" t="s">
        <v>851</v>
      </c>
      <c r="J213" s="10" t="s">
        <v>300</v>
      </c>
      <c r="K213" s="10">
        <v>1</v>
      </c>
      <c r="L213" s="3">
        <v>35910</v>
      </c>
      <c r="M213" s="3">
        <v>4500</v>
      </c>
      <c r="N213" s="3">
        <v>4000</v>
      </c>
      <c r="O213" s="10"/>
      <c r="P213" s="10" t="s">
        <v>752</v>
      </c>
      <c r="Q213" s="10" t="s">
        <v>753</v>
      </c>
    </row>
    <row r="214" spans="1:17" x14ac:dyDescent="0.25">
      <c r="A214" s="10" t="s">
        <v>68</v>
      </c>
      <c r="B214" s="10" t="s">
        <v>847</v>
      </c>
      <c r="C214" s="11" t="s">
        <v>552</v>
      </c>
      <c r="D214" s="12" t="s">
        <v>70</v>
      </c>
      <c r="E214" s="10" t="s">
        <v>849</v>
      </c>
      <c r="F214" s="10" t="s">
        <v>67</v>
      </c>
      <c r="G214" s="10" t="s">
        <v>57</v>
      </c>
      <c r="H214" s="10" t="s">
        <v>215</v>
      </c>
      <c r="I214" s="10" t="s">
        <v>851</v>
      </c>
      <c r="J214" s="10" t="s">
        <v>301</v>
      </c>
      <c r="K214" s="10">
        <v>1</v>
      </c>
      <c r="L214" s="3">
        <v>39900</v>
      </c>
      <c r="M214" s="3">
        <v>4500</v>
      </c>
      <c r="N214" s="3">
        <v>4000</v>
      </c>
      <c r="O214" s="10"/>
      <c r="P214" s="10" t="s">
        <v>553</v>
      </c>
      <c r="Q214" s="10" t="s">
        <v>554</v>
      </c>
    </row>
    <row r="215" spans="1:17" x14ac:dyDescent="0.25">
      <c r="A215" s="10" t="s">
        <v>68</v>
      </c>
      <c r="B215" s="10" t="s">
        <v>847</v>
      </c>
      <c r="C215" s="11" t="s">
        <v>552</v>
      </c>
      <c r="D215" s="12" t="s">
        <v>70</v>
      </c>
      <c r="E215" s="10" t="s">
        <v>849</v>
      </c>
      <c r="F215" s="10" t="s">
        <v>67</v>
      </c>
      <c r="G215" s="10" t="s">
        <v>56</v>
      </c>
      <c r="H215" s="10" t="s">
        <v>215</v>
      </c>
      <c r="I215" s="10" t="s">
        <v>851</v>
      </c>
      <c r="J215" s="10" t="s">
        <v>302</v>
      </c>
      <c r="K215" s="10">
        <v>1</v>
      </c>
      <c r="L215" s="3">
        <v>35910</v>
      </c>
      <c r="M215" s="3">
        <v>4500</v>
      </c>
      <c r="N215" s="3">
        <v>4000</v>
      </c>
      <c r="O215" s="10"/>
      <c r="P215" s="10" t="s">
        <v>553</v>
      </c>
      <c r="Q215" s="10" t="s">
        <v>554</v>
      </c>
    </row>
    <row r="216" spans="1:17" ht="25.5" x14ac:dyDescent="0.25">
      <c r="A216" s="10" t="s">
        <v>68</v>
      </c>
      <c r="B216" s="10" t="s">
        <v>847</v>
      </c>
      <c r="C216" s="11" t="s">
        <v>564</v>
      </c>
      <c r="D216" s="12" t="s">
        <v>70</v>
      </c>
      <c r="E216" s="10" t="s">
        <v>849</v>
      </c>
      <c r="F216" s="10" t="s">
        <v>67</v>
      </c>
      <c r="G216" s="10" t="s">
        <v>57</v>
      </c>
      <c r="H216" s="10" t="s">
        <v>215</v>
      </c>
      <c r="I216" s="10" t="s">
        <v>204</v>
      </c>
      <c r="J216" s="10" t="s">
        <v>303</v>
      </c>
      <c r="K216" s="10">
        <v>1</v>
      </c>
      <c r="L216" s="3">
        <v>39900</v>
      </c>
      <c r="M216" s="3">
        <v>4500</v>
      </c>
      <c r="N216" s="3">
        <v>4000</v>
      </c>
      <c r="O216" s="10"/>
      <c r="P216" s="10" t="s">
        <v>565</v>
      </c>
      <c r="Q216" s="10" t="s">
        <v>566</v>
      </c>
    </row>
    <row r="217" spans="1:17" ht="25.5" x14ac:dyDescent="0.25">
      <c r="A217" s="10" t="s">
        <v>68</v>
      </c>
      <c r="B217" s="10" t="s">
        <v>847</v>
      </c>
      <c r="C217" s="11" t="s">
        <v>564</v>
      </c>
      <c r="D217" s="12" t="s">
        <v>70</v>
      </c>
      <c r="E217" s="10" t="s">
        <v>849</v>
      </c>
      <c r="F217" s="10" t="s">
        <v>67</v>
      </c>
      <c r="G217" s="10" t="s">
        <v>56</v>
      </c>
      <c r="H217" s="10" t="s">
        <v>215</v>
      </c>
      <c r="I217" s="10" t="s">
        <v>851</v>
      </c>
      <c r="J217" s="10" t="s">
        <v>304</v>
      </c>
      <c r="K217" s="10">
        <v>1</v>
      </c>
      <c r="L217" s="3">
        <v>35910</v>
      </c>
      <c r="M217" s="3">
        <v>4500</v>
      </c>
      <c r="N217" s="3">
        <v>4000</v>
      </c>
      <c r="O217" s="10"/>
      <c r="P217" s="10" t="s">
        <v>565</v>
      </c>
      <c r="Q217" s="10" t="s">
        <v>566</v>
      </c>
    </row>
    <row r="218" spans="1:17" ht="25.5" x14ac:dyDescent="0.25">
      <c r="A218" s="10" t="s">
        <v>68</v>
      </c>
      <c r="B218" s="10" t="s">
        <v>847</v>
      </c>
      <c r="C218" s="11" t="s">
        <v>529</v>
      </c>
      <c r="D218" s="12" t="s">
        <v>70</v>
      </c>
      <c r="E218" s="10" t="s">
        <v>849</v>
      </c>
      <c r="F218" s="10" t="s">
        <v>67</v>
      </c>
      <c r="G218" s="10" t="s">
        <v>57</v>
      </c>
      <c r="H218" s="10" t="s">
        <v>215</v>
      </c>
      <c r="I218" s="10" t="s">
        <v>851</v>
      </c>
      <c r="J218" s="10" t="s">
        <v>305</v>
      </c>
      <c r="K218" s="10">
        <v>1</v>
      </c>
      <c r="L218" s="3">
        <v>39900</v>
      </c>
      <c r="M218" s="3">
        <v>4500</v>
      </c>
      <c r="N218" s="3">
        <v>4000</v>
      </c>
      <c r="O218" s="10"/>
      <c r="P218" s="10"/>
      <c r="Q218" s="10"/>
    </row>
    <row r="219" spans="1:17" ht="25.5" x14ac:dyDescent="0.25">
      <c r="A219" s="10" t="s">
        <v>68</v>
      </c>
      <c r="B219" s="10" t="s">
        <v>847</v>
      </c>
      <c r="C219" s="11" t="s">
        <v>529</v>
      </c>
      <c r="D219" s="12" t="s">
        <v>70</v>
      </c>
      <c r="E219" s="10" t="s">
        <v>849</v>
      </c>
      <c r="F219" s="10" t="s">
        <v>67</v>
      </c>
      <c r="G219" s="10" t="s">
        <v>56</v>
      </c>
      <c r="H219" s="10" t="s">
        <v>215</v>
      </c>
      <c r="I219" s="10" t="s">
        <v>851</v>
      </c>
      <c r="J219" s="10" t="s">
        <v>306</v>
      </c>
      <c r="K219" s="10">
        <v>1</v>
      </c>
      <c r="L219" s="3">
        <v>35910</v>
      </c>
      <c r="M219" s="3">
        <v>4500</v>
      </c>
      <c r="N219" s="3">
        <v>4000</v>
      </c>
      <c r="O219" s="10"/>
      <c r="P219" s="10"/>
      <c r="Q219" s="10"/>
    </row>
    <row r="220" spans="1:17" ht="25.5" x14ac:dyDescent="0.25">
      <c r="A220" s="10" t="s">
        <v>68</v>
      </c>
      <c r="B220" s="10" t="s">
        <v>847</v>
      </c>
      <c r="C220" s="11" t="s">
        <v>544</v>
      </c>
      <c r="D220" s="12" t="s">
        <v>70</v>
      </c>
      <c r="E220" s="10" t="s">
        <v>849</v>
      </c>
      <c r="F220" s="10" t="s">
        <v>67</v>
      </c>
      <c r="G220" s="10" t="s">
        <v>57</v>
      </c>
      <c r="H220" s="10" t="s">
        <v>215</v>
      </c>
      <c r="I220" s="10" t="s">
        <v>204</v>
      </c>
      <c r="J220" s="10" t="s">
        <v>307</v>
      </c>
      <c r="K220" s="10">
        <v>1</v>
      </c>
      <c r="L220" s="3">
        <v>39900</v>
      </c>
      <c r="M220" s="3">
        <v>4500</v>
      </c>
      <c r="N220" s="3">
        <v>4000</v>
      </c>
      <c r="O220" s="10"/>
      <c r="P220" s="10" t="s">
        <v>545</v>
      </c>
      <c r="Q220" s="10" t="s">
        <v>546</v>
      </c>
    </row>
    <row r="221" spans="1:17" ht="25.5" x14ac:dyDescent="0.25">
      <c r="A221" s="10" t="s">
        <v>68</v>
      </c>
      <c r="B221" s="10" t="s">
        <v>847</v>
      </c>
      <c r="C221" s="11" t="s">
        <v>544</v>
      </c>
      <c r="D221" s="12" t="s">
        <v>70</v>
      </c>
      <c r="E221" s="10" t="s">
        <v>849</v>
      </c>
      <c r="F221" s="10" t="s">
        <v>67</v>
      </c>
      <c r="G221" s="10" t="s">
        <v>56</v>
      </c>
      <c r="H221" s="10" t="s">
        <v>215</v>
      </c>
      <c r="I221" s="10" t="s">
        <v>851</v>
      </c>
      <c r="J221" s="10" t="s">
        <v>308</v>
      </c>
      <c r="K221" s="10">
        <v>1</v>
      </c>
      <c r="L221" s="3">
        <v>35910</v>
      </c>
      <c r="M221" s="3">
        <v>4500</v>
      </c>
      <c r="N221" s="3">
        <v>4000</v>
      </c>
      <c r="O221" s="10"/>
      <c r="P221" s="10" t="s">
        <v>545</v>
      </c>
      <c r="Q221" s="10" t="s">
        <v>546</v>
      </c>
    </row>
    <row r="222" spans="1:17" x14ac:dyDescent="0.25">
      <c r="A222" s="10" t="s">
        <v>68</v>
      </c>
      <c r="B222" s="10" t="s">
        <v>847</v>
      </c>
      <c r="C222" s="11" t="s">
        <v>769</v>
      </c>
      <c r="D222" s="12" t="s">
        <v>70</v>
      </c>
      <c r="E222" s="10" t="s">
        <v>849</v>
      </c>
      <c r="F222" s="10" t="s">
        <v>67</v>
      </c>
      <c r="G222" s="10" t="s">
        <v>57</v>
      </c>
      <c r="H222" s="10" t="s">
        <v>215</v>
      </c>
      <c r="I222" s="10" t="s">
        <v>851</v>
      </c>
      <c r="J222" s="10" t="s">
        <v>309</v>
      </c>
      <c r="K222" s="10">
        <v>1</v>
      </c>
      <c r="L222" s="3">
        <v>35900</v>
      </c>
      <c r="M222" s="3">
        <v>4500</v>
      </c>
      <c r="N222" s="3">
        <v>4000</v>
      </c>
      <c r="O222" s="10"/>
      <c r="P222" s="10" t="s">
        <v>770</v>
      </c>
      <c r="Q222" s="10" t="s">
        <v>771</v>
      </c>
    </row>
    <row r="223" spans="1:17" x14ac:dyDescent="0.25">
      <c r="A223" s="10" t="s">
        <v>68</v>
      </c>
      <c r="B223" s="10" t="s">
        <v>847</v>
      </c>
      <c r="C223" s="11" t="s">
        <v>769</v>
      </c>
      <c r="D223" s="12" t="s">
        <v>70</v>
      </c>
      <c r="E223" s="10" t="s">
        <v>849</v>
      </c>
      <c r="F223" s="10" t="s">
        <v>67</v>
      </c>
      <c r="G223" s="10" t="s">
        <v>56</v>
      </c>
      <c r="H223" s="10" t="s">
        <v>215</v>
      </c>
      <c r="I223" s="10" t="s">
        <v>851</v>
      </c>
      <c r="J223" s="10" t="s">
        <v>310</v>
      </c>
      <c r="K223" s="10">
        <v>1</v>
      </c>
      <c r="L223" s="3">
        <v>26910</v>
      </c>
      <c r="M223" s="3">
        <v>4500</v>
      </c>
      <c r="N223" s="3">
        <v>4000</v>
      </c>
      <c r="O223" s="10"/>
      <c r="P223" s="10" t="s">
        <v>770</v>
      </c>
      <c r="Q223" s="10" t="s">
        <v>771</v>
      </c>
    </row>
    <row r="224" spans="1:17" ht="25.5" x14ac:dyDescent="0.25">
      <c r="A224" s="10" t="s">
        <v>68</v>
      </c>
      <c r="B224" s="10" t="s">
        <v>847</v>
      </c>
      <c r="C224" s="11" t="s">
        <v>530</v>
      </c>
      <c r="D224" s="12" t="s">
        <v>70</v>
      </c>
      <c r="E224" s="10" t="s">
        <v>849</v>
      </c>
      <c r="F224" s="10" t="s">
        <v>67</v>
      </c>
      <c r="G224" s="10" t="s">
        <v>57</v>
      </c>
      <c r="H224" s="10" t="s">
        <v>215</v>
      </c>
      <c r="I224" s="10" t="s">
        <v>204</v>
      </c>
      <c r="J224" s="10" t="s">
        <v>311</v>
      </c>
      <c r="K224" s="10">
        <v>1</v>
      </c>
      <c r="L224" s="3">
        <v>39900</v>
      </c>
      <c r="M224" s="3">
        <v>4500</v>
      </c>
      <c r="N224" s="3">
        <v>4000</v>
      </c>
      <c r="O224" s="10"/>
      <c r="P224" s="10" t="s">
        <v>531</v>
      </c>
      <c r="Q224" s="10" t="s">
        <v>532</v>
      </c>
    </row>
    <row r="225" spans="1:17" ht="25.5" x14ac:dyDescent="0.25">
      <c r="A225" s="10" t="s">
        <v>68</v>
      </c>
      <c r="B225" s="10" t="s">
        <v>847</v>
      </c>
      <c r="C225" s="11" t="s">
        <v>530</v>
      </c>
      <c r="D225" s="12" t="s">
        <v>70</v>
      </c>
      <c r="E225" s="10" t="s">
        <v>849</v>
      </c>
      <c r="F225" s="10" t="s">
        <v>67</v>
      </c>
      <c r="G225" s="10" t="s">
        <v>56</v>
      </c>
      <c r="H225" s="10" t="s">
        <v>215</v>
      </c>
      <c r="I225" s="10" t="s">
        <v>851</v>
      </c>
      <c r="J225" s="10" t="s">
        <v>312</v>
      </c>
      <c r="K225" s="10">
        <v>1</v>
      </c>
      <c r="L225" s="3">
        <v>35910</v>
      </c>
      <c r="M225" s="3">
        <v>4500</v>
      </c>
      <c r="N225" s="3">
        <v>4000</v>
      </c>
      <c r="O225" s="10"/>
      <c r="P225" s="10" t="s">
        <v>531</v>
      </c>
      <c r="Q225" s="10" t="s">
        <v>532</v>
      </c>
    </row>
    <row r="226" spans="1:17" ht="25.5" x14ac:dyDescent="0.25">
      <c r="A226" s="10" t="s">
        <v>68</v>
      </c>
      <c r="B226" s="10" t="s">
        <v>847</v>
      </c>
      <c r="C226" s="11" t="s">
        <v>563</v>
      </c>
      <c r="D226" s="12" t="s">
        <v>70</v>
      </c>
      <c r="E226" s="10" t="s">
        <v>849</v>
      </c>
      <c r="F226" s="10" t="s">
        <v>67</v>
      </c>
      <c r="G226" s="10" t="s">
        <v>56</v>
      </c>
      <c r="H226" s="10" t="s">
        <v>215</v>
      </c>
      <c r="I226" s="10" t="s">
        <v>851</v>
      </c>
      <c r="J226" s="10" t="s">
        <v>313</v>
      </c>
      <c r="K226" s="10">
        <v>1</v>
      </c>
      <c r="L226" s="3">
        <v>26910</v>
      </c>
      <c r="M226" s="3">
        <v>4500</v>
      </c>
      <c r="N226" s="3">
        <v>4000</v>
      </c>
      <c r="O226" s="10"/>
      <c r="P226" s="10" t="s">
        <v>811</v>
      </c>
      <c r="Q226" s="10" t="s">
        <v>838</v>
      </c>
    </row>
    <row r="227" spans="1:17" ht="25.5" x14ac:dyDescent="0.25">
      <c r="A227" s="10" t="s">
        <v>68</v>
      </c>
      <c r="B227" s="10" t="s">
        <v>847</v>
      </c>
      <c r="C227" s="11" t="s">
        <v>778</v>
      </c>
      <c r="D227" s="12" t="s">
        <v>70</v>
      </c>
      <c r="E227" s="10" t="s">
        <v>849</v>
      </c>
      <c r="F227" s="10" t="s">
        <v>67</v>
      </c>
      <c r="G227" s="10" t="s">
        <v>56</v>
      </c>
      <c r="H227" s="10" t="s">
        <v>215</v>
      </c>
      <c r="I227" s="10" t="s">
        <v>851</v>
      </c>
      <c r="J227" s="10" t="s">
        <v>314</v>
      </c>
      <c r="K227" s="10">
        <v>1</v>
      </c>
      <c r="L227" s="3">
        <v>35910</v>
      </c>
      <c r="M227" s="3">
        <v>4500</v>
      </c>
      <c r="N227" s="3">
        <v>4000</v>
      </c>
      <c r="O227" s="10"/>
      <c r="P227" s="10" t="s">
        <v>813</v>
      </c>
      <c r="Q227" s="10" t="s">
        <v>840</v>
      </c>
    </row>
    <row r="228" spans="1:17" x14ac:dyDescent="0.25">
      <c r="A228" s="10" t="s">
        <v>68</v>
      </c>
      <c r="B228" s="10" t="s">
        <v>847</v>
      </c>
      <c r="C228" s="11" t="s">
        <v>26</v>
      </c>
      <c r="D228" s="12" t="s">
        <v>70</v>
      </c>
      <c r="E228" s="10" t="s">
        <v>849</v>
      </c>
      <c r="F228" s="10" t="s">
        <v>67</v>
      </c>
      <c r="G228" s="10" t="s">
        <v>56</v>
      </c>
      <c r="H228" s="10" t="s">
        <v>215</v>
      </c>
      <c r="I228" s="10" t="s">
        <v>851</v>
      </c>
      <c r="J228" s="10" t="s">
        <v>315</v>
      </c>
      <c r="K228" s="10">
        <v>1</v>
      </c>
      <c r="L228" s="3">
        <v>32310</v>
      </c>
      <c r="M228" s="3">
        <v>4500</v>
      </c>
      <c r="N228" s="3">
        <v>4000</v>
      </c>
      <c r="O228" s="10"/>
      <c r="P228" s="14" t="s">
        <v>59</v>
      </c>
      <c r="Q228" s="14" t="s">
        <v>60</v>
      </c>
    </row>
    <row r="229" spans="1:17" x14ac:dyDescent="0.25">
      <c r="A229" s="10" t="s">
        <v>68</v>
      </c>
      <c r="B229" s="10" t="s">
        <v>847</v>
      </c>
      <c r="C229" s="11" t="s">
        <v>27</v>
      </c>
      <c r="D229" s="12" t="s">
        <v>70</v>
      </c>
      <c r="E229" s="10" t="s">
        <v>849</v>
      </c>
      <c r="F229" s="10" t="s">
        <v>67</v>
      </c>
      <c r="G229" s="10" t="s">
        <v>57</v>
      </c>
      <c r="H229" s="10" t="s">
        <v>215</v>
      </c>
      <c r="I229" s="10" t="s">
        <v>204</v>
      </c>
      <c r="J229" s="10" t="s">
        <v>316</v>
      </c>
      <c r="K229" s="10">
        <v>1</v>
      </c>
      <c r="L229" s="3">
        <v>35900</v>
      </c>
      <c r="M229" s="3">
        <v>4500</v>
      </c>
      <c r="N229" s="3">
        <v>4000</v>
      </c>
      <c r="O229" s="10"/>
      <c r="P229" s="10"/>
      <c r="Q229" s="10"/>
    </row>
    <row r="230" spans="1:17" x14ac:dyDescent="0.25">
      <c r="A230" s="10" t="s">
        <v>68</v>
      </c>
      <c r="B230" s="10" t="s">
        <v>847</v>
      </c>
      <c r="C230" s="11" t="s">
        <v>27</v>
      </c>
      <c r="D230" s="12" t="s">
        <v>70</v>
      </c>
      <c r="E230" s="10" t="s">
        <v>849</v>
      </c>
      <c r="F230" s="10" t="s">
        <v>67</v>
      </c>
      <c r="G230" s="10" t="s">
        <v>56</v>
      </c>
      <c r="H230" s="10" t="s">
        <v>215</v>
      </c>
      <c r="I230" s="10" t="s">
        <v>851</v>
      </c>
      <c r="J230" s="10" t="s">
        <v>317</v>
      </c>
      <c r="K230" s="10">
        <v>1</v>
      </c>
      <c r="L230" s="3">
        <v>32310</v>
      </c>
      <c r="M230" s="3">
        <v>4500</v>
      </c>
      <c r="N230" s="3">
        <v>4000</v>
      </c>
      <c r="O230" s="10"/>
      <c r="P230" s="10"/>
      <c r="Q230" s="10"/>
    </row>
    <row r="231" spans="1:17" x14ac:dyDescent="0.25">
      <c r="A231" s="10" t="s">
        <v>68</v>
      </c>
      <c r="B231" s="10" t="s">
        <v>847</v>
      </c>
      <c r="C231" s="11" t="s">
        <v>28</v>
      </c>
      <c r="D231" s="12" t="s">
        <v>70</v>
      </c>
      <c r="E231" s="10" t="s">
        <v>849</v>
      </c>
      <c r="F231" s="10" t="s">
        <v>67</v>
      </c>
      <c r="G231" s="10" t="s">
        <v>57</v>
      </c>
      <c r="H231" s="10" t="s">
        <v>215</v>
      </c>
      <c r="I231" s="10" t="s">
        <v>204</v>
      </c>
      <c r="J231" s="10" t="s">
        <v>318</v>
      </c>
      <c r="K231" s="10">
        <v>1</v>
      </c>
      <c r="L231" s="3">
        <v>43900</v>
      </c>
      <c r="M231" s="3">
        <v>4500</v>
      </c>
      <c r="N231" s="3">
        <v>4000</v>
      </c>
      <c r="O231" s="10"/>
      <c r="P231" s="14" t="s">
        <v>61</v>
      </c>
      <c r="Q231" s="14" t="s">
        <v>62</v>
      </c>
    </row>
    <row r="232" spans="1:17" x14ac:dyDescent="0.25">
      <c r="A232" s="10" t="s">
        <v>68</v>
      </c>
      <c r="B232" s="10" t="s">
        <v>847</v>
      </c>
      <c r="C232" s="11" t="s">
        <v>789</v>
      </c>
      <c r="D232" s="12" t="s">
        <v>70</v>
      </c>
      <c r="E232" s="10" t="s">
        <v>849</v>
      </c>
      <c r="F232" s="10" t="s">
        <v>67</v>
      </c>
      <c r="G232" s="10" t="s">
        <v>56</v>
      </c>
      <c r="H232" s="10" t="s">
        <v>215</v>
      </c>
      <c r="I232" s="10" t="s">
        <v>851</v>
      </c>
      <c r="J232" s="10" t="s">
        <v>319</v>
      </c>
      <c r="K232" s="10">
        <v>1</v>
      </c>
      <c r="L232" s="3">
        <v>32310</v>
      </c>
      <c r="M232" s="3">
        <v>4500</v>
      </c>
      <c r="N232" s="3">
        <v>4000</v>
      </c>
      <c r="O232" s="10"/>
      <c r="P232" s="10" t="s">
        <v>816</v>
      </c>
      <c r="Q232" s="10" t="s">
        <v>843</v>
      </c>
    </row>
    <row r="233" spans="1:17" ht="25.5" x14ac:dyDescent="0.25">
      <c r="A233" s="10" t="s">
        <v>68</v>
      </c>
      <c r="B233" s="10" t="s">
        <v>847</v>
      </c>
      <c r="C233" s="11" t="s">
        <v>30</v>
      </c>
      <c r="D233" s="12" t="s">
        <v>70</v>
      </c>
      <c r="E233" s="10" t="s">
        <v>849</v>
      </c>
      <c r="F233" s="10" t="s">
        <v>67</v>
      </c>
      <c r="G233" s="10" t="s">
        <v>56</v>
      </c>
      <c r="H233" s="10" t="s">
        <v>215</v>
      </c>
      <c r="I233" s="10" t="s">
        <v>851</v>
      </c>
      <c r="J233" s="10" t="s">
        <v>320</v>
      </c>
      <c r="K233" s="10">
        <v>1</v>
      </c>
      <c r="L233" s="3">
        <v>35910</v>
      </c>
      <c r="M233" s="3">
        <v>4500</v>
      </c>
      <c r="N233" s="3">
        <v>4000</v>
      </c>
      <c r="O233" s="10"/>
      <c r="P233" s="14" t="s">
        <v>65</v>
      </c>
      <c r="Q233" s="14" t="s">
        <v>66</v>
      </c>
    </row>
    <row r="234" spans="1:17" ht="25.5" x14ac:dyDescent="0.25">
      <c r="A234" s="10" t="s">
        <v>68</v>
      </c>
      <c r="B234" s="10" t="s">
        <v>847</v>
      </c>
      <c r="C234" s="11" t="s">
        <v>31</v>
      </c>
      <c r="D234" s="12" t="s">
        <v>70</v>
      </c>
      <c r="E234" s="13" t="s">
        <v>849</v>
      </c>
      <c r="F234" s="10" t="s">
        <v>67</v>
      </c>
      <c r="G234" s="10" t="s">
        <v>56</v>
      </c>
      <c r="H234" s="10" t="s">
        <v>215</v>
      </c>
      <c r="I234" s="10" t="s">
        <v>851</v>
      </c>
      <c r="J234" s="10" t="s">
        <v>321</v>
      </c>
      <c r="K234" s="10">
        <v>1</v>
      </c>
      <c r="L234" s="3">
        <v>26910</v>
      </c>
      <c r="M234" s="3">
        <v>4500</v>
      </c>
      <c r="N234" s="3">
        <v>4000</v>
      </c>
      <c r="O234" s="10" t="s">
        <v>870</v>
      </c>
      <c r="P234" s="14"/>
      <c r="Q234" s="14"/>
    </row>
    <row r="235" spans="1:17" ht="25.5" x14ac:dyDescent="0.25">
      <c r="A235" s="10" t="s">
        <v>68</v>
      </c>
      <c r="B235" s="10" t="s">
        <v>847</v>
      </c>
      <c r="C235" s="11" t="s">
        <v>32</v>
      </c>
      <c r="D235" s="12" t="s">
        <v>70</v>
      </c>
      <c r="E235" s="10" t="s">
        <v>849</v>
      </c>
      <c r="F235" s="10" t="s">
        <v>67</v>
      </c>
      <c r="G235" s="10" t="s">
        <v>57</v>
      </c>
      <c r="H235" s="10" t="s">
        <v>215</v>
      </c>
      <c r="I235" s="10" t="s">
        <v>851</v>
      </c>
      <c r="J235" s="10" t="s">
        <v>322</v>
      </c>
      <c r="K235" s="10">
        <v>1</v>
      </c>
      <c r="L235" s="3">
        <v>39900</v>
      </c>
      <c r="M235" s="3">
        <v>4500</v>
      </c>
      <c r="N235" s="3">
        <v>4000</v>
      </c>
      <c r="O235" s="10"/>
      <c r="P235" s="14">
        <v>56.126367000000002</v>
      </c>
      <c r="Q235" s="14">
        <v>47.351151999999999</v>
      </c>
    </row>
    <row r="236" spans="1:17" x14ac:dyDescent="0.25">
      <c r="A236" s="10" t="s">
        <v>68</v>
      </c>
      <c r="B236" s="10" t="s">
        <v>847</v>
      </c>
      <c r="C236" s="11" t="s">
        <v>779</v>
      </c>
      <c r="D236" s="12" t="s">
        <v>70</v>
      </c>
      <c r="E236" s="10" t="s">
        <v>849</v>
      </c>
      <c r="F236" s="10" t="s">
        <v>67</v>
      </c>
      <c r="G236" s="10" t="s">
        <v>57</v>
      </c>
      <c r="H236" s="10" t="s">
        <v>215</v>
      </c>
      <c r="I236" s="10" t="s">
        <v>851</v>
      </c>
      <c r="J236" s="10" t="s">
        <v>323</v>
      </c>
      <c r="K236" s="10">
        <v>1</v>
      </c>
      <c r="L236" s="3">
        <v>29900</v>
      </c>
      <c r="M236" s="3">
        <v>4500</v>
      </c>
      <c r="N236" s="3">
        <v>4000</v>
      </c>
      <c r="O236" s="10"/>
      <c r="P236" s="10" t="s">
        <v>780</v>
      </c>
      <c r="Q236" s="10" t="s">
        <v>781</v>
      </c>
    </row>
    <row r="237" spans="1:17" x14ac:dyDescent="0.25">
      <c r="A237" s="10" t="s">
        <v>68</v>
      </c>
      <c r="B237" s="10" t="s">
        <v>847</v>
      </c>
      <c r="C237" s="11" t="s">
        <v>779</v>
      </c>
      <c r="D237" s="12" t="s">
        <v>70</v>
      </c>
      <c r="E237" s="10" t="s">
        <v>849</v>
      </c>
      <c r="F237" s="10" t="s">
        <v>67</v>
      </c>
      <c r="G237" s="10" t="s">
        <v>56</v>
      </c>
      <c r="H237" s="10" t="s">
        <v>215</v>
      </c>
      <c r="I237" s="10" t="s">
        <v>851</v>
      </c>
      <c r="J237" s="10" t="s">
        <v>324</v>
      </c>
      <c r="K237" s="10">
        <v>1</v>
      </c>
      <c r="L237" s="3">
        <v>26910</v>
      </c>
      <c r="M237" s="3">
        <v>4500</v>
      </c>
      <c r="N237" s="3">
        <v>4000</v>
      </c>
      <c r="O237" s="10"/>
      <c r="P237" s="10" t="s">
        <v>780</v>
      </c>
      <c r="Q237" s="10" t="s">
        <v>781</v>
      </c>
    </row>
    <row r="238" spans="1:17" x14ac:dyDescent="0.25">
      <c r="A238" s="10" t="s">
        <v>68</v>
      </c>
      <c r="B238" s="10" t="s">
        <v>847</v>
      </c>
      <c r="C238" s="11" t="s">
        <v>210</v>
      </c>
      <c r="D238" s="12" t="s">
        <v>70</v>
      </c>
      <c r="E238" s="10" t="s">
        <v>849</v>
      </c>
      <c r="F238" s="10" t="s">
        <v>67</v>
      </c>
      <c r="G238" s="10" t="s">
        <v>56</v>
      </c>
      <c r="H238" s="10" t="s">
        <v>215</v>
      </c>
      <c r="I238" s="10" t="s">
        <v>851</v>
      </c>
      <c r="J238" s="10" t="s">
        <v>325</v>
      </c>
      <c r="K238" s="10">
        <v>1</v>
      </c>
      <c r="L238" s="3">
        <v>35910</v>
      </c>
      <c r="M238" s="3">
        <v>4500</v>
      </c>
      <c r="N238" s="3">
        <v>4000</v>
      </c>
      <c r="O238" s="10"/>
      <c r="P238" s="10">
        <v>56.120547000000002</v>
      </c>
      <c r="Q238" s="10">
        <v>47.266263000000002</v>
      </c>
    </row>
    <row r="239" spans="1:17" x14ac:dyDescent="0.25">
      <c r="A239" s="10" t="s">
        <v>68</v>
      </c>
      <c r="B239" s="10" t="s">
        <v>847</v>
      </c>
      <c r="C239" s="11" t="s">
        <v>600</v>
      </c>
      <c r="D239" s="12" t="s">
        <v>70</v>
      </c>
      <c r="E239" s="10" t="s">
        <v>849</v>
      </c>
      <c r="F239" s="10" t="s">
        <v>67</v>
      </c>
      <c r="G239" s="10" t="s">
        <v>57</v>
      </c>
      <c r="H239" s="10" t="s">
        <v>215</v>
      </c>
      <c r="I239" s="10" t="s">
        <v>851</v>
      </c>
      <c r="J239" s="10" t="s">
        <v>326</v>
      </c>
      <c r="K239" s="10">
        <v>1</v>
      </c>
      <c r="L239" s="3">
        <v>35900</v>
      </c>
      <c r="M239" s="3">
        <v>4500</v>
      </c>
      <c r="N239" s="3">
        <v>4000</v>
      </c>
      <c r="O239" s="10"/>
      <c r="P239" s="10" t="s">
        <v>601</v>
      </c>
      <c r="Q239" s="10" t="s">
        <v>602</v>
      </c>
    </row>
    <row r="240" spans="1:17" x14ac:dyDescent="0.25">
      <c r="A240" s="10" t="s">
        <v>68</v>
      </c>
      <c r="B240" s="10" t="s">
        <v>847</v>
      </c>
      <c r="C240" s="11" t="s">
        <v>600</v>
      </c>
      <c r="D240" s="12" t="s">
        <v>70</v>
      </c>
      <c r="E240" s="10" t="s">
        <v>849</v>
      </c>
      <c r="F240" s="10" t="s">
        <v>67</v>
      </c>
      <c r="G240" s="10" t="s">
        <v>56</v>
      </c>
      <c r="H240" s="10" t="s">
        <v>215</v>
      </c>
      <c r="I240" s="10" t="s">
        <v>851</v>
      </c>
      <c r="J240" s="10" t="s">
        <v>327</v>
      </c>
      <c r="K240" s="10">
        <v>1</v>
      </c>
      <c r="L240" s="3">
        <v>32310</v>
      </c>
      <c r="M240" s="3">
        <v>4500</v>
      </c>
      <c r="N240" s="3">
        <v>4000</v>
      </c>
      <c r="O240" s="10"/>
      <c r="P240" s="10" t="s">
        <v>601</v>
      </c>
      <c r="Q240" s="10" t="s">
        <v>602</v>
      </c>
    </row>
    <row r="241" spans="1:17" x14ac:dyDescent="0.25">
      <c r="A241" s="10" t="s">
        <v>68</v>
      </c>
      <c r="B241" s="10" t="s">
        <v>847</v>
      </c>
      <c r="C241" s="11" t="s">
        <v>690</v>
      </c>
      <c r="D241" s="12" t="s">
        <v>70</v>
      </c>
      <c r="E241" s="10" t="s">
        <v>849</v>
      </c>
      <c r="F241" s="10" t="s">
        <v>67</v>
      </c>
      <c r="G241" s="10" t="s">
        <v>57</v>
      </c>
      <c r="H241" s="10" t="s">
        <v>215</v>
      </c>
      <c r="I241" s="10" t="s">
        <v>851</v>
      </c>
      <c r="J241" s="10" t="s">
        <v>328</v>
      </c>
      <c r="K241" s="10">
        <v>1</v>
      </c>
      <c r="L241" s="3">
        <v>29900</v>
      </c>
      <c r="M241" s="3">
        <v>4500</v>
      </c>
      <c r="N241" s="3">
        <v>4000</v>
      </c>
      <c r="O241" s="10"/>
      <c r="P241" s="10" t="s">
        <v>691</v>
      </c>
      <c r="Q241" s="10" t="s">
        <v>692</v>
      </c>
    </row>
    <row r="242" spans="1:17" x14ac:dyDescent="0.25">
      <c r="A242" s="10" t="s">
        <v>68</v>
      </c>
      <c r="B242" s="10" t="s">
        <v>847</v>
      </c>
      <c r="C242" s="11" t="s">
        <v>690</v>
      </c>
      <c r="D242" s="12" t="s">
        <v>70</v>
      </c>
      <c r="E242" s="10" t="s">
        <v>849</v>
      </c>
      <c r="F242" s="10" t="s">
        <v>67</v>
      </c>
      <c r="G242" s="10" t="s">
        <v>56</v>
      </c>
      <c r="H242" s="10" t="s">
        <v>215</v>
      </c>
      <c r="I242" s="10" t="s">
        <v>851</v>
      </c>
      <c r="J242" s="10" t="s">
        <v>329</v>
      </c>
      <c r="K242" s="10">
        <v>1</v>
      </c>
      <c r="L242" s="3">
        <v>26910</v>
      </c>
      <c r="M242" s="3">
        <v>4500</v>
      </c>
      <c r="N242" s="3">
        <v>4000</v>
      </c>
      <c r="O242" s="10"/>
      <c r="P242" s="10" t="s">
        <v>691</v>
      </c>
      <c r="Q242" s="10" t="s">
        <v>692</v>
      </c>
    </row>
    <row r="243" spans="1:17" x14ac:dyDescent="0.25">
      <c r="A243" s="10" t="s">
        <v>68</v>
      </c>
      <c r="B243" s="10" t="s">
        <v>847</v>
      </c>
      <c r="C243" s="11" t="s">
        <v>211</v>
      </c>
      <c r="D243" s="12" t="s">
        <v>70</v>
      </c>
      <c r="E243" s="10" t="s">
        <v>849</v>
      </c>
      <c r="F243" s="10" t="s">
        <v>67</v>
      </c>
      <c r="G243" s="10" t="s">
        <v>57</v>
      </c>
      <c r="H243" s="10" t="s">
        <v>215</v>
      </c>
      <c r="I243" s="10" t="s">
        <v>851</v>
      </c>
      <c r="J243" s="10" t="s">
        <v>330</v>
      </c>
      <c r="K243" s="10">
        <v>1</v>
      </c>
      <c r="L243" s="3">
        <v>39900</v>
      </c>
      <c r="M243" s="3">
        <v>4500</v>
      </c>
      <c r="N243" s="3">
        <v>4000</v>
      </c>
      <c r="O243" s="10"/>
      <c r="P243" s="10">
        <v>56.127468999999998</v>
      </c>
      <c r="Q243" s="10">
        <v>47.323236999999999</v>
      </c>
    </row>
    <row r="244" spans="1:17" x14ac:dyDescent="0.25">
      <c r="A244" s="10" t="s">
        <v>68</v>
      </c>
      <c r="B244" s="10" t="s">
        <v>847</v>
      </c>
      <c r="C244" s="11" t="s">
        <v>615</v>
      </c>
      <c r="D244" s="12" t="s">
        <v>70</v>
      </c>
      <c r="E244" s="10" t="s">
        <v>849</v>
      </c>
      <c r="F244" s="10" t="s">
        <v>67</v>
      </c>
      <c r="G244" s="10" t="s">
        <v>57</v>
      </c>
      <c r="H244" s="10" t="s">
        <v>215</v>
      </c>
      <c r="I244" s="10" t="s">
        <v>851</v>
      </c>
      <c r="J244" s="10" t="s">
        <v>331</v>
      </c>
      <c r="K244" s="10">
        <v>1</v>
      </c>
      <c r="L244" s="3">
        <v>39900</v>
      </c>
      <c r="M244" s="3">
        <v>4500</v>
      </c>
      <c r="N244" s="3">
        <v>4000</v>
      </c>
      <c r="O244" s="10"/>
      <c r="P244" s="10" t="s">
        <v>616</v>
      </c>
      <c r="Q244" s="10" t="s">
        <v>617</v>
      </c>
    </row>
    <row r="245" spans="1:17" x14ac:dyDescent="0.25">
      <c r="A245" s="10" t="s">
        <v>68</v>
      </c>
      <c r="B245" s="10" t="s">
        <v>847</v>
      </c>
      <c r="C245" s="11" t="s">
        <v>615</v>
      </c>
      <c r="D245" s="12" t="s">
        <v>70</v>
      </c>
      <c r="E245" s="10" t="s">
        <v>849</v>
      </c>
      <c r="F245" s="10" t="s">
        <v>67</v>
      </c>
      <c r="G245" s="10" t="s">
        <v>56</v>
      </c>
      <c r="H245" s="10" t="s">
        <v>215</v>
      </c>
      <c r="I245" s="10" t="s">
        <v>851</v>
      </c>
      <c r="J245" s="10" t="s">
        <v>332</v>
      </c>
      <c r="K245" s="10">
        <v>1</v>
      </c>
      <c r="L245" s="3">
        <v>35910</v>
      </c>
      <c r="M245" s="3">
        <v>4500</v>
      </c>
      <c r="N245" s="3">
        <v>4000</v>
      </c>
      <c r="O245" s="10"/>
      <c r="P245" s="10" t="s">
        <v>616</v>
      </c>
      <c r="Q245" s="10" t="s">
        <v>617</v>
      </c>
    </row>
    <row r="246" spans="1:17" x14ac:dyDescent="0.25">
      <c r="A246" s="10" t="s">
        <v>68</v>
      </c>
      <c r="B246" s="10" t="s">
        <v>847</v>
      </c>
      <c r="C246" s="11" t="s">
        <v>604</v>
      </c>
      <c r="D246" s="12" t="s">
        <v>70</v>
      </c>
      <c r="E246" s="10" t="s">
        <v>849</v>
      </c>
      <c r="F246" s="10" t="s">
        <v>67</v>
      </c>
      <c r="G246" s="10" t="s">
        <v>57</v>
      </c>
      <c r="H246" s="10" t="s">
        <v>215</v>
      </c>
      <c r="I246" s="10" t="s">
        <v>851</v>
      </c>
      <c r="J246" s="10" t="s">
        <v>333</v>
      </c>
      <c r="K246" s="10">
        <v>1</v>
      </c>
      <c r="L246" s="3">
        <v>39900</v>
      </c>
      <c r="M246" s="3">
        <v>4500</v>
      </c>
      <c r="N246" s="3">
        <v>4000</v>
      </c>
      <c r="O246" s="10"/>
      <c r="P246" s="10" t="s">
        <v>605</v>
      </c>
      <c r="Q246" s="10" t="s">
        <v>606</v>
      </c>
    </row>
    <row r="247" spans="1:17" x14ac:dyDescent="0.25">
      <c r="A247" s="10" t="s">
        <v>68</v>
      </c>
      <c r="B247" s="10" t="s">
        <v>847</v>
      </c>
      <c r="C247" s="11" t="s">
        <v>604</v>
      </c>
      <c r="D247" s="12" t="s">
        <v>70</v>
      </c>
      <c r="E247" s="10" t="s">
        <v>849</v>
      </c>
      <c r="F247" s="10" t="s">
        <v>67</v>
      </c>
      <c r="G247" s="10" t="s">
        <v>56</v>
      </c>
      <c r="H247" s="10" t="s">
        <v>215</v>
      </c>
      <c r="I247" s="10" t="s">
        <v>851</v>
      </c>
      <c r="J247" s="10" t="s">
        <v>334</v>
      </c>
      <c r="K247" s="10">
        <v>1</v>
      </c>
      <c r="L247" s="3">
        <v>32310</v>
      </c>
      <c r="M247" s="3">
        <v>4500</v>
      </c>
      <c r="N247" s="3">
        <v>4000</v>
      </c>
      <c r="O247" s="10"/>
      <c r="P247" s="10" t="s">
        <v>605</v>
      </c>
      <c r="Q247" s="10" t="s">
        <v>606</v>
      </c>
    </row>
    <row r="248" spans="1:17" x14ac:dyDescent="0.25">
      <c r="A248" s="10" t="s">
        <v>68</v>
      </c>
      <c r="B248" s="10" t="s">
        <v>847</v>
      </c>
      <c r="C248" s="11" t="s">
        <v>674</v>
      </c>
      <c r="D248" s="12" t="s">
        <v>70</v>
      </c>
      <c r="E248" s="10" t="s">
        <v>849</v>
      </c>
      <c r="F248" s="10" t="s">
        <v>67</v>
      </c>
      <c r="G248" s="10" t="s">
        <v>57</v>
      </c>
      <c r="H248" s="10" t="s">
        <v>215</v>
      </c>
      <c r="I248" s="10" t="s">
        <v>851</v>
      </c>
      <c r="J248" s="10" t="s">
        <v>335</v>
      </c>
      <c r="K248" s="10">
        <v>1</v>
      </c>
      <c r="L248" s="3">
        <v>29900</v>
      </c>
      <c r="M248" s="3">
        <v>4500</v>
      </c>
      <c r="N248" s="3">
        <v>4000</v>
      </c>
      <c r="O248" s="10"/>
      <c r="P248" s="10" t="s">
        <v>675</v>
      </c>
      <c r="Q248" s="10" t="s">
        <v>676</v>
      </c>
    </row>
    <row r="249" spans="1:17" x14ac:dyDescent="0.25">
      <c r="A249" s="10" t="s">
        <v>68</v>
      </c>
      <c r="B249" s="10" t="s">
        <v>847</v>
      </c>
      <c r="C249" s="11" t="s">
        <v>674</v>
      </c>
      <c r="D249" s="12" t="s">
        <v>70</v>
      </c>
      <c r="E249" s="10" t="s">
        <v>849</v>
      </c>
      <c r="F249" s="10" t="s">
        <v>67</v>
      </c>
      <c r="G249" s="10" t="s">
        <v>56</v>
      </c>
      <c r="H249" s="10" t="s">
        <v>215</v>
      </c>
      <c r="I249" s="10" t="s">
        <v>851</v>
      </c>
      <c r="J249" s="10" t="s">
        <v>336</v>
      </c>
      <c r="K249" s="10">
        <v>1</v>
      </c>
      <c r="L249" s="3">
        <v>26910</v>
      </c>
      <c r="M249" s="3">
        <v>4500</v>
      </c>
      <c r="N249" s="3">
        <v>4000</v>
      </c>
      <c r="O249" s="10"/>
      <c r="P249" s="10" t="s">
        <v>675</v>
      </c>
      <c r="Q249" s="10" t="s">
        <v>676</v>
      </c>
    </row>
    <row r="250" spans="1:17" x14ac:dyDescent="0.25">
      <c r="A250" s="10" t="s">
        <v>68</v>
      </c>
      <c r="B250" s="10" t="s">
        <v>847</v>
      </c>
      <c r="C250" s="11" t="s">
        <v>743</v>
      </c>
      <c r="D250" s="12" t="s">
        <v>70</v>
      </c>
      <c r="E250" s="10" t="s">
        <v>849</v>
      </c>
      <c r="F250" s="10" t="s">
        <v>67</v>
      </c>
      <c r="G250" s="10" t="s">
        <v>57</v>
      </c>
      <c r="H250" s="10" t="s">
        <v>215</v>
      </c>
      <c r="I250" s="10" t="s">
        <v>851</v>
      </c>
      <c r="J250" s="10" t="s">
        <v>337</v>
      </c>
      <c r="K250" s="10">
        <v>1</v>
      </c>
      <c r="L250" s="3">
        <v>39900</v>
      </c>
      <c r="M250" s="3">
        <v>4500</v>
      </c>
      <c r="N250" s="3">
        <v>4000</v>
      </c>
      <c r="O250" s="10"/>
      <c r="P250" s="10">
        <f ca="1">IFERROR(__xludf.DUMMYFUNCTION("""COMPUTED_VALUE"""),56.137208)</f>
        <v>56.137208000000001</v>
      </c>
      <c r="Q250" s="10">
        <f ca="1">IFERROR(__xludf.DUMMYFUNCTION("""COMPUTED_VALUE"""),47.163134)</f>
        <v>47.163133999999999</v>
      </c>
    </row>
    <row r="251" spans="1:17" x14ac:dyDescent="0.25">
      <c r="A251" s="10" t="s">
        <v>68</v>
      </c>
      <c r="B251" s="10" t="s">
        <v>847</v>
      </c>
      <c r="C251" s="11" t="s">
        <v>697</v>
      </c>
      <c r="D251" s="12" t="s">
        <v>70</v>
      </c>
      <c r="E251" s="10" t="s">
        <v>849</v>
      </c>
      <c r="F251" s="10" t="s">
        <v>67</v>
      </c>
      <c r="G251" s="10" t="s">
        <v>57</v>
      </c>
      <c r="H251" s="10" t="s">
        <v>215</v>
      </c>
      <c r="I251" s="10" t="s">
        <v>851</v>
      </c>
      <c r="J251" s="10" t="s">
        <v>338</v>
      </c>
      <c r="K251" s="10">
        <v>1</v>
      </c>
      <c r="L251" s="3">
        <v>39900</v>
      </c>
      <c r="M251" s="3">
        <v>4500</v>
      </c>
      <c r="N251" s="3">
        <v>4000</v>
      </c>
      <c r="O251" s="10"/>
      <c r="P251" s="10">
        <f ca="1">IFERROR(__xludf.DUMMYFUNCTION("""COMPUTED_VALUE"""),56.138336)</f>
        <v>56.138336000000002</v>
      </c>
      <c r="Q251" s="10">
        <f ca="1">IFERROR(__xludf.DUMMYFUNCTION("""COMPUTED_VALUE"""),47.189375)</f>
        <v>47.189374999999998</v>
      </c>
    </row>
    <row r="252" spans="1:17" x14ac:dyDescent="0.25">
      <c r="A252" s="10" t="s">
        <v>68</v>
      </c>
      <c r="B252" s="10" t="s">
        <v>847</v>
      </c>
      <c r="C252" s="11" t="s">
        <v>623</v>
      </c>
      <c r="D252" s="12" t="s">
        <v>70</v>
      </c>
      <c r="E252" s="10" t="s">
        <v>849</v>
      </c>
      <c r="F252" s="10" t="s">
        <v>67</v>
      </c>
      <c r="G252" s="10" t="s">
        <v>57</v>
      </c>
      <c r="H252" s="10" t="s">
        <v>215</v>
      </c>
      <c r="I252" s="10" t="s">
        <v>851</v>
      </c>
      <c r="J252" s="10" t="s">
        <v>339</v>
      </c>
      <c r="K252" s="10">
        <v>1</v>
      </c>
      <c r="L252" s="3">
        <v>35900</v>
      </c>
      <c r="M252" s="3">
        <v>4500</v>
      </c>
      <c r="N252" s="3">
        <v>4000</v>
      </c>
      <c r="O252" s="10"/>
      <c r="P252" s="10">
        <f ca="1">IFERROR(__xludf.DUMMYFUNCTION("""COMPUTED_VALUE"""),56.102557)</f>
        <v>56.102556999999997</v>
      </c>
      <c r="Q252" s="10">
        <f ca="1">IFERROR(__xludf.DUMMYFUNCTION("""COMPUTED_VALUE"""),47.307435)</f>
        <v>47.307434999999998</v>
      </c>
    </row>
    <row r="253" spans="1:17" x14ac:dyDescent="0.25">
      <c r="A253" s="10" t="s">
        <v>68</v>
      </c>
      <c r="B253" s="10" t="s">
        <v>847</v>
      </c>
      <c r="C253" s="11" t="s">
        <v>585</v>
      </c>
      <c r="D253" s="12" t="s">
        <v>70</v>
      </c>
      <c r="E253" s="10" t="s">
        <v>849</v>
      </c>
      <c r="F253" s="10" t="s">
        <v>67</v>
      </c>
      <c r="G253" s="10" t="s">
        <v>56</v>
      </c>
      <c r="H253" s="10" t="s">
        <v>215</v>
      </c>
      <c r="I253" s="10" t="s">
        <v>851</v>
      </c>
      <c r="J253" s="10" t="s">
        <v>340</v>
      </c>
      <c r="K253" s="10">
        <v>1</v>
      </c>
      <c r="L253" s="3">
        <v>32310</v>
      </c>
      <c r="M253" s="3">
        <v>4500</v>
      </c>
      <c r="N253" s="3">
        <v>4000</v>
      </c>
      <c r="O253" s="10"/>
      <c r="P253" s="10" t="s">
        <v>845</v>
      </c>
      <c r="Q253" s="10" t="s">
        <v>846</v>
      </c>
    </row>
    <row r="254" spans="1:17" x14ac:dyDescent="0.25">
      <c r="A254" s="10" t="s">
        <v>68</v>
      </c>
      <c r="B254" s="10" t="s">
        <v>847</v>
      </c>
      <c r="C254" s="11" t="s">
        <v>227</v>
      </c>
      <c r="D254" s="12" t="s">
        <v>70</v>
      </c>
      <c r="E254" s="10" t="s">
        <v>849</v>
      </c>
      <c r="F254" s="10" t="s">
        <v>67</v>
      </c>
      <c r="G254" s="10" t="s">
        <v>57</v>
      </c>
      <c r="H254" s="10" t="s">
        <v>215</v>
      </c>
      <c r="I254" s="10" t="s">
        <v>851</v>
      </c>
      <c r="J254" s="10" t="s">
        <v>341</v>
      </c>
      <c r="K254" s="10">
        <v>1</v>
      </c>
      <c r="L254" s="3">
        <v>35900</v>
      </c>
      <c r="M254" s="3">
        <v>4500</v>
      </c>
      <c r="N254" s="3">
        <v>4000</v>
      </c>
      <c r="O254" s="10"/>
      <c r="P254" s="10" t="s">
        <v>519</v>
      </c>
      <c r="Q254" s="10" t="s">
        <v>520</v>
      </c>
    </row>
    <row r="255" spans="1:17" x14ac:dyDescent="0.25">
      <c r="A255" s="10" t="s">
        <v>68</v>
      </c>
      <c r="B255" s="10" t="s">
        <v>847</v>
      </c>
      <c r="C255" s="11" t="s">
        <v>227</v>
      </c>
      <c r="D255" s="12" t="s">
        <v>70</v>
      </c>
      <c r="E255" s="10" t="s">
        <v>849</v>
      </c>
      <c r="F255" s="10" t="s">
        <v>67</v>
      </c>
      <c r="G255" s="10" t="s">
        <v>56</v>
      </c>
      <c r="H255" s="10" t="s">
        <v>215</v>
      </c>
      <c r="I255" s="10" t="s">
        <v>851</v>
      </c>
      <c r="J255" s="10" t="s">
        <v>342</v>
      </c>
      <c r="K255" s="10">
        <v>1</v>
      </c>
      <c r="L255" s="3">
        <v>32310</v>
      </c>
      <c r="M255" s="3">
        <v>4500</v>
      </c>
      <c r="N255" s="3">
        <v>4000</v>
      </c>
      <c r="O255" s="10"/>
      <c r="P255" s="10" t="s">
        <v>519</v>
      </c>
      <c r="Q255" s="10" t="s">
        <v>520</v>
      </c>
    </row>
    <row r="256" spans="1:17" x14ac:dyDescent="0.25">
      <c r="A256" s="10" t="s">
        <v>68</v>
      </c>
      <c r="B256" s="10" t="s">
        <v>847</v>
      </c>
      <c r="C256" s="11" t="s">
        <v>667</v>
      </c>
      <c r="D256" s="12" t="s">
        <v>70</v>
      </c>
      <c r="E256" s="10" t="s">
        <v>849</v>
      </c>
      <c r="F256" s="10" t="s">
        <v>67</v>
      </c>
      <c r="G256" s="10" t="s">
        <v>57</v>
      </c>
      <c r="H256" s="10" t="s">
        <v>215</v>
      </c>
      <c r="I256" s="10" t="s">
        <v>851</v>
      </c>
      <c r="J256" s="10" t="s">
        <v>343</v>
      </c>
      <c r="K256" s="10">
        <v>1</v>
      </c>
      <c r="L256" s="3">
        <v>35900</v>
      </c>
      <c r="M256" s="3">
        <v>4500</v>
      </c>
      <c r="N256" s="3">
        <v>4000</v>
      </c>
      <c r="O256" s="10"/>
      <c r="P256" s="10" t="s">
        <v>668</v>
      </c>
      <c r="Q256" s="10" t="s">
        <v>669</v>
      </c>
    </row>
    <row r="257" spans="1:17" x14ac:dyDescent="0.25">
      <c r="A257" s="10" t="s">
        <v>68</v>
      </c>
      <c r="B257" s="10" t="s">
        <v>847</v>
      </c>
      <c r="C257" s="11" t="s">
        <v>667</v>
      </c>
      <c r="D257" s="12" t="s">
        <v>70</v>
      </c>
      <c r="E257" s="10" t="s">
        <v>849</v>
      </c>
      <c r="F257" s="10" t="s">
        <v>67</v>
      </c>
      <c r="G257" s="10" t="s">
        <v>56</v>
      </c>
      <c r="H257" s="10" t="s">
        <v>215</v>
      </c>
      <c r="I257" s="10" t="s">
        <v>851</v>
      </c>
      <c r="J257" s="10" t="s">
        <v>344</v>
      </c>
      <c r="K257" s="10">
        <v>1</v>
      </c>
      <c r="L257" s="3">
        <v>32310</v>
      </c>
      <c r="M257" s="3">
        <v>4500</v>
      </c>
      <c r="N257" s="3">
        <v>4000</v>
      </c>
      <c r="O257" s="10"/>
      <c r="P257" s="10" t="s">
        <v>668</v>
      </c>
      <c r="Q257" s="10" t="s">
        <v>669</v>
      </c>
    </row>
    <row r="258" spans="1:17" x14ac:dyDescent="0.25">
      <c r="A258" s="10" t="s">
        <v>68</v>
      </c>
      <c r="B258" s="10" t="s">
        <v>847</v>
      </c>
      <c r="C258" s="11" t="s">
        <v>760</v>
      </c>
      <c r="D258" s="12" t="s">
        <v>70</v>
      </c>
      <c r="E258" s="10" t="s">
        <v>849</v>
      </c>
      <c r="F258" s="10" t="s">
        <v>67</v>
      </c>
      <c r="G258" s="10" t="s">
        <v>57</v>
      </c>
      <c r="H258" s="10" t="s">
        <v>215</v>
      </c>
      <c r="I258" s="10" t="s">
        <v>851</v>
      </c>
      <c r="J258" s="10" t="s">
        <v>345</v>
      </c>
      <c r="K258" s="10">
        <v>1</v>
      </c>
      <c r="L258" s="3">
        <v>22900</v>
      </c>
      <c r="M258" s="3">
        <v>4500</v>
      </c>
      <c r="N258" s="3">
        <v>4000</v>
      </c>
      <c r="O258" s="10"/>
      <c r="P258" s="10">
        <f ca="1">IFERROR(__xludf.DUMMYFUNCTION("""COMPUTED_VALUE"""),56.114004)</f>
        <v>56.114004000000001</v>
      </c>
      <c r="Q258" s="10">
        <f ca="1">IFERROR(__xludf.DUMMYFUNCTION("""COMPUTED_VALUE"""),47.181722)</f>
        <v>47.181722000000001</v>
      </c>
    </row>
    <row r="259" spans="1:17" x14ac:dyDescent="0.25">
      <c r="A259" s="10" t="s">
        <v>68</v>
      </c>
      <c r="B259" s="10" t="s">
        <v>847</v>
      </c>
      <c r="C259" s="11" t="s">
        <v>610</v>
      </c>
      <c r="D259" s="12" t="s">
        <v>70</v>
      </c>
      <c r="E259" s="10" t="s">
        <v>849</v>
      </c>
      <c r="F259" s="10" t="s">
        <v>67</v>
      </c>
      <c r="G259" s="10" t="s">
        <v>57</v>
      </c>
      <c r="H259" s="10" t="s">
        <v>215</v>
      </c>
      <c r="I259" s="10" t="s">
        <v>851</v>
      </c>
      <c r="J259" s="10" t="s">
        <v>346</v>
      </c>
      <c r="K259" s="10">
        <v>1</v>
      </c>
      <c r="L259" s="3">
        <v>39900</v>
      </c>
      <c r="M259" s="3">
        <v>4500</v>
      </c>
      <c r="N259" s="3">
        <v>4000</v>
      </c>
      <c r="O259" s="10"/>
      <c r="P259" s="10" t="s">
        <v>611</v>
      </c>
      <c r="Q259" s="10" t="s">
        <v>612</v>
      </c>
    </row>
    <row r="260" spans="1:17" x14ac:dyDescent="0.25">
      <c r="A260" s="10" t="s">
        <v>68</v>
      </c>
      <c r="B260" s="10" t="s">
        <v>847</v>
      </c>
      <c r="C260" s="11" t="s">
        <v>610</v>
      </c>
      <c r="D260" s="12" t="s">
        <v>70</v>
      </c>
      <c r="E260" s="10" t="s">
        <v>849</v>
      </c>
      <c r="F260" s="10" t="s">
        <v>67</v>
      </c>
      <c r="G260" s="10" t="s">
        <v>56</v>
      </c>
      <c r="H260" s="10" t="s">
        <v>215</v>
      </c>
      <c r="I260" s="10" t="s">
        <v>851</v>
      </c>
      <c r="J260" s="10" t="s">
        <v>347</v>
      </c>
      <c r="K260" s="10">
        <v>1</v>
      </c>
      <c r="L260" s="3">
        <v>32310</v>
      </c>
      <c r="M260" s="3">
        <v>4500</v>
      </c>
      <c r="N260" s="3">
        <v>4000</v>
      </c>
      <c r="O260" s="10"/>
      <c r="P260" s="10" t="s">
        <v>611</v>
      </c>
      <c r="Q260" s="10" t="s">
        <v>612</v>
      </c>
    </row>
    <row r="261" spans="1:17" x14ac:dyDescent="0.25">
      <c r="A261" s="10" t="s">
        <v>68</v>
      </c>
      <c r="B261" s="10" t="s">
        <v>847</v>
      </c>
      <c r="C261" s="11" t="s">
        <v>744</v>
      </c>
      <c r="D261" s="12" t="s">
        <v>70</v>
      </c>
      <c r="E261" s="10" t="s">
        <v>849</v>
      </c>
      <c r="F261" s="10" t="s">
        <v>67</v>
      </c>
      <c r="G261" s="10" t="s">
        <v>57</v>
      </c>
      <c r="H261" s="10" t="s">
        <v>215</v>
      </c>
      <c r="I261" s="10" t="s">
        <v>851</v>
      </c>
      <c r="J261" s="10" t="s">
        <v>348</v>
      </c>
      <c r="K261" s="10">
        <v>1</v>
      </c>
      <c r="L261" s="3">
        <v>35900</v>
      </c>
      <c r="M261" s="3">
        <v>4500</v>
      </c>
      <c r="N261" s="3">
        <v>4000</v>
      </c>
      <c r="O261" s="10"/>
      <c r="P261" s="10" t="s">
        <v>745</v>
      </c>
      <c r="Q261" s="10" t="s">
        <v>746</v>
      </c>
    </row>
    <row r="262" spans="1:17" x14ac:dyDescent="0.25">
      <c r="A262" s="10" t="s">
        <v>68</v>
      </c>
      <c r="B262" s="10" t="s">
        <v>847</v>
      </c>
      <c r="C262" s="11" t="s">
        <v>744</v>
      </c>
      <c r="D262" s="12" t="s">
        <v>70</v>
      </c>
      <c r="E262" s="10" t="s">
        <v>849</v>
      </c>
      <c r="F262" s="10" t="s">
        <v>67</v>
      </c>
      <c r="G262" s="10" t="s">
        <v>56</v>
      </c>
      <c r="H262" s="10" t="s">
        <v>215</v>
      </c>
      <c r="I262" s="10" t="s">
        <v>851</v>
      </c>
      <c r="J262" s="10" t="s">
        <v>349</v>
      </c>
      <c r="K262" s="10">
        <v>1</v>
      </c>
      <c r="L262" s="3">
        <v>32310</v>
      </c>
      <c r="M262" s="3">
        <v>4500</v>
      </c>
      <c r="N262" s="3">
        <v>4000</v>
      </c>
      <c r="O262" s="10"/>
      <c r="P262" s="10" t="s">
        <v>745</v>
      </c>
      <c r="Q262" s="10" t="s">
        <v>746</v>
      </c>
    </row>
    <row r="263" spans="1:17" ht="25.5" x14ac:dyDescent="0.25">
      <c r="A263" s="10" t="s">
        <v>68</v>
      </c>
      <c r="B263" s="10" t="s">
        <v>847</v>
      </c>
      <c r="C263" s="11" t="s">
        <v>622</v>
      </c>
      <c r="D263" s="12" t="s">
        <v>70</v>
      </c>
      <c r="E263" s="13" t="s">
        <v>849</v>
      </c>
      <c r="F263" s="10" t="s">
        <v>67</v>
      </c>
      <c r="G263" s="10" t="s">
        <v>57</v>
      </c>
      <c r="H263" s="10" t="s">
        <v>215</v>
      </c>
      <c r="I263" s="10" t="s">
        <v>851</v>
      </c>
      <c r="J263" s="10" t="s">
        <v>350</v>
      </c>
      <c r="K263" s="10">
        <v>1</v>
      </c>
      <c r="L263" s="3">
        <v>35900</v>
      </c>
      <c r="M263" s="3">
        <v>4500</v>
      </c>
      <c r="N263" s="3">
        <v>4000</v>
      </c>
      <c r="O263" s="10" t="s">
        <v>872</v>
      </c>
      <c r="P263" s="10"/>
      <c r="Q263" s="10"/>
    </row>
    <row r="264" spans="1:17" ht="25.5" x14ac:dyDescent="0.25">
      <c r="A264" s="10" t="s">
        <v>68</v>
      </c>
      <c r="B264" s="10" t="s">
        <v>847</v>
      </c>
      <c r="C264" s="11" t="s">
        <v>622</v>
      </c>
      <c r="D264" s="12" t="s">
        <v>70</v>
      </c>
      <c r="E264" s="13" t="s">
        <v>849</v>
      </c>
      <c r="F264" s="10" t="s">
        <v>67</v>
      </c>
      <c r="G264" s="10" t="s">
        <v>56</v>
      </c>
      <c r="H264" s="10" t="s">
        <v>215</v>
      </c>
      <c r="I264" s="10" t="s">
        <v>851</v>
      </c>
      <c r="J264" s="10" t="s">
        <v>351</v>
      </c>
      <c r="K264" s="10">
        <v>1</v>
      </c>
      <c r="L264" s="3">
        <v>35900</v>
      </c>
      <c r="M264" s="3">
        <v>4500</v>
      </c>
      <c r="N264" s="3">
        <v>4000</v>
      </c>
      <c r="O264" s="10" t="s">
        <v>872</v>
      </c>
      <c r="P264" s="10"/>
      <c r="Q264" s="10"/>
    </row>
    <row r="265" spans="1:17" x14ac:dyDescent="0.25">
      <c r="A265" s="10" t="s">
        <v>68</v>
      </c>
      <c r="B265" s="10" t="s">
        <v>847</v>
      </c>
      <c r="C265" s="11" t="s">
        <v>516</v>
      </c>
      <c r="D265" s="12" t="s">
        <v>70</v>
      </c>
      <c r="E265" s="10" t="s">
        <v>849</v>
      </c>
      <c r="F265" s="10" t="s">
        <v>67</v>
      </c>
      <c r="G265" s="10" t="s">
        <v>57</v>
      </c>
      <c r="H265" s="10" t="s">
        <v>215</v>
      </c>
      <c r="I265" s="10" t="s">
        <v>851</v>
      </c>
      <c r="J265" s="10" t="s">
        <v>352</v>
      </c>
      <c r="K265" s="10">
        <v>1</v>
      </c>
      <c r="L265" s="3">
        <v>39900</v>
      </c>
      <c r="M265" s="3">
        <v>4500</v>
      </c>
      <c r="N265" s="3">
        <v>4000</v>
      </c>
      <c r="O265" s="10"/>
      <c r="P265" s="10" t="s">
        <v>518</v>
      </c>
      <c r="Q265" s="10" t="s">
        <v>517</v>
      </c>
    </row>
    <row r="266" spans="1:17" x14ac:dyDescent="0.25">
      <c r="A266" s="10" t="s">
        <v>68</v>
      </c>
      <c r="B266" s="10" t="s">
        <v>847</v>
      </c>
      <c r="C266" s="11" t="s">
        <v>516</v>
      </c>
      <c r="D266" s="12" t="s">
        <v>70</v>
      </c>
      <c r="E266" s="10" t="s">
        <v>849</v>
      </c>
      <c r="F266" s="10" t="s">
        <v>67</v>
      </c>
      <c r="G266" s="10" t="s">
        <v>56</v>
      </c>
      <c r="H266" s="10" t="s">
        <v>215</v>
      </c>
      <c r="I266" s="10" t="s">
        <v>851</v>
      </c>
      <c r="J266" s="10" t="s">
        <v>353</v>
      </c>
      <c r="K266" s="10">
        <v>1</v>
      </c>
      <c r="L266" s="3">
        <v>32310</v>
      </c>
      <c r="M266" s="3">
        <v>4500</v>
      </c>
      <c r="N266" s="3">
        <v>4000</v>
      </c>
      <c r="O266" s="10"/>
      <c r="P266" s="10" t="s">
        <v>518</v>
      </c>
      <c r="Q266" s="10" t="s">
        <v>517</v>
      </c>
    </row>
    <row r="267" spans="1:17" x14ac:dyDescent="0.25">
      <c r="A267" s="10" t="s">
        <v>68</v>
      </c>
      <c r="B267" s="10" t="s">
        <v>847</v>
      </c>
      <c r="C267" s="11" t="s">
        <v>670</v>
      </c>
      <c r="D267" s="12" t="s">
        <v>70</v>
      </c>
      <c r="E267" s="10" t="s">
        <v>849</v>
      </c>
      <c r="F267" s="10" t="s">
        <v>67</v>
      </c>
      <c r="G267" s="10" t="s">
        <v>57</v>
      </c>
      <c r="H267" s="10" t="s">
        <v>215</v>
      </c>
      <c r="I267" s="10" t="s">
        <v>851</v>
      </c>
      <c r="J267" s="10" t="s">
        <v>354</v>
      </c>
      <c r="K267" s="10">
        <v>1</v>
      </c>
      <c r="L267" s="3">
        <v>39900</v>
      </c>
      <c r="M267" s="3">
        <v>4500</v>
      </c>
      <c r="N267" s="3">
        <v>4000</v>
      </c>
      <c r="O267" s="10"/>
      <c r="P267" s="10" t="s">
        <v>671</v>
      </c>
      <c r="Q267" s="10" t="s">
        <v>672</v>
      </c>
    </row>
    <row r="268" spans="1:17" x14ac:dyDescent="0.25">
      <c r="A268" s="10" t="s">
        <v>68</v>
      </c>
      <c r="B268" s="10" t="s">
        <v>847</v>
      </c>
      <c r="C268" s="11" t="s">
        <v>670</v>
      </c>
      <c r="D268" s="12" t="s">
        <v>70</v>
      </c>
      <c r="E268" s="10" t="s">
        <v>849</v>
      </c>
      <c r="F268" s="10" t="s">
        <v>67</v>
      </c>
      <c r="G268" s="10" t="s">
        <v>56</v>
      </c>
      <c r="H268" s="10" t="s">
        <v>215</v>
      </c>
      <c r="I268" s="10" t="s">
        <v>851</v>
      </c>
      <c r="J268" s="10" t="s">
        <v>355</v>
      </c>
      <c r="K268" s="10">
        <v>1</v>
      </c>
      <c r="L268" s="3">
        <v>32310</v>
      </c>
      <c r="M268" s="3">
        <v>4500</v>
      </c>
      <c r="N268" s="3">
        <v>4000</v>
      </c>
      <c r="O268" s="10"/>
      <c r="P268" s="10" t="s">
        <v>671</v>
      </c>
      <c r="Q268" s="10" t="s">
        <v>672</v>
      </c>
    </row>
    <row r="269" spans="1:17" x14ac:dyDescent="0.25">
      <c r="A269" s="10" t="s">
        <v>68</v>
      </c>
      <c r="B269" s="10" t="s">
        <v>847</v>
      </c>
      <c r="C269" s="11" t="s">
        <v>765</v>
      </c>
      <c r="D269" s="12" t="s">
        <v>70</v>
      </c>
      <c r="E269" s="10" t="s">
        <v>849</v>
      </c>
      <c r="F269" s="10" t="s">
        <v>67</v>
      </c>
      <c r="G269" s="10" t="s">
        <v>57</v>
      </c>
      <c r="H269" s="10" t="s">
        <v>215</v>
      </c>
      <c r="I269" s="10" t="s">
        <v>851</v>
      </c>
      <c r="J269" s="10" t="s">
        <v>356</v>
      </c>
      <c r="K269" s="10">
        <v>1</v>
      </c>
      <c r="L269" s="3">
        <v>35900</v>
      </c>
      <c r="M269" s="3">
        <v>4500</v>
      </c>
      <c r="N269" s="3">
        <v>4000</v>
      </c>
      <c r="O269" s="10"/>
      <c r="P269" s="10" t="s">
        <v>766</v>
      </c>
      <c r="Q269" s="10" t="s">
        <v>767</v>
      </c>
    </row>
    <row r="270" spans="1:17" x14ac:dyDescent="0.25">
      <c r="A270" s="10" t="s">
        <v>68</v>
      </c>
      <c r="B270" s="10" t="s">
        <v>847</v>
      </c>
      <c r="C270" s="11" t="s">
        <v>765</v>
      </c>
      <c r="D270" s="12" t="s">
        <v>70</v>
      </c>
      <c r="E270" s="10" t="s">
        <v>849</v>
      </c>
      <c r="F270" s="10" t="s">
        <v>67</v>
      </c>
      <c r="G270" s="10" t="s">
        <v>56</v>
      </c>
      <c r="H270" s="10" t="s">
        <v>215</v>
      </c>
      <c r="I270" s="10" t="s">
        <v>851</v>
      </c>
      <c r="J270" s="10" t="s">
        <v>357</v>
      </c>
      <c r="K270" s="10">
        <v>1</v>
      </c>
      <c r="L270" s="3">
        <v>26910</v>
      </c>
      <c r="M270" s="3">
        <v>4500</v>
      </c>
      <c r="N270" s="3">
        <v>4000</v>
      </c>
      <c r="O270" s="10"/>
      <c r="P270" s="10" t="s">
        <v>766</v>
      </c>
      <c r="Q270" s="10" t="s">
        <v>767</v>
      </c>
    </row>
    <row r="271" spans="1:17" x14ac:dyDescent="0.25">
      <c r="A271" s="10" t="s">
        <v>68</v>
      </c>
      <c r="B271" s="10" t="s">
        <v>847</v>
      </c>
      <c r="C271" s="11" t="s">
        <v>717</v>
      </c>
      <c r="D271" s="12" t="s">
        <v>70</v>
      </c>
      <c r="E271" s="10" t="s">
        <v>849</v>
      </c>
      <c r="F271" s="10" t="s">
        <v>67</v>
      </c>
      <c r="G271" s="10" t="s">
        <v>57</v>
      </c>
      <c r="H271" s="10" t="s">
        <v>215</v>
      </c>
      <c r="I271" s="10" t="s">
        <v>851</v>
      </c>
      <c r="J271" s="10" t="s">
        <v>358</v>
      </c>
      <c r="K271" s="10">
        <v>1</v>
      </c>
      <c r="L271" s="3">
        <v>43900</v>
      </c>
      <c r="M271" s="3">
        <v>4500</v>
      </c>
      <c r="N271" s="3">
        <v>4000</v>
      </c>
      <c r="O271" s="10"/>
      <c r="P271" s="10" t="s">
        <v>718</v>
      </c>
      <c r="Q271" s="10" t="s">
        <v>719</v>
      </c>
    </row>
    <row r="272" spans="1:17" x14ac:dyDescent="0.25">
      <c r="A272" s="10" t="s">
        <v>68</v>
      </c>
      <c r="B272" s="10" t="s">
        <v>847</v>
      </c>
      <c r="C272" s="11" t="s">
        <v>717</v>
      </c>
      <c r="D272" s="12" t="s">
        <v>70</v>
      </c>
      <c r="E272" s="10" t="s">
        <v>849</v>
      </c>
      <c r="F272" s="10" t="s">
        <v>67</v>
      </c>
      <c r="G272" s="10" t="s">
        <v>56</v>
      </c>
      <c r="H272" s="10" t="s">
        <v>215</v>
      </c>
      <c r="I272" s="10" t="s">
        <v>851</v>
      </c>
      <c r="J272" s="10" t="s">
        <v>359</v>
      </c>
      <c r="K272" s="10">
        <v>1</v>
      </c>
      <c r="L272" s="3">
        <v>35910</v>
      </c>
      <c r="M272" s="3">
        <v>4500</v>
      </c>
      <c r="N272" s="3">
        <v>4000</v>
      </c>
      <c r="O272" s="10"/>
      <c r="P272" s="10" t="s">
        <v>718</v>
      </c>
      <c r="Q272" s="10" t="s">
        <v>719</v>
      </c>
    </row>
    <row r="273" spans="1:17" x14ac:dyDescent="0.25">
      <c r="A273" s="10" t="s">
        <v>68</v>
      </c>
      <c r="B273" s="10" t="s">
        <v>847</v>
      </c>
      <c r="C273" s="11" t="s">
        <v>639</v>
      </c>
      <c r="D273" s="12" t="s">
        <v>70</v>
      </c>
      <c r="E273" s="10" t="s">
        <v>849</v>
      </c>
      <c r="F273" s="10" t="s">
        <v>67</v>
      </c>
      <c r="G273" s="10" t="s">
        <v>56</v>
      </c>
      <c r="H273" s="10" t="s">
        <v>215</v>
      </c>
      <c r="I273" s="10" t="s">
        <v>851</v>
      </c>
      <c r="J273" s="10" t="s">
        <v>360</v>
      </c>
      <c r="K273" s="10">
        <v>1</v>
      </c>
      <c r="L273" s="3">
        <v>35910</v>
      </c>
      <c r="M273" s="3">
        <v>4500</v>
      </c>
      <c r="N273" s="3">
        <v>4000</v>
      </c>
      <c r="O273" s="10"/>
      <c r="P273" s="10">
        <f ca="1">IFERROR(__xludf.DUMMYFUNCTION("""COMPUTED_VALUE"""),56.137048)</f>
        <v>56.137048</v>
      </c>
      <c r="Q273" s="10">
        <f ca="1">IFERROR(__xludf.DUMMYFUNCTION("""COMPUTED_VALUE"""),47.234849)</f>
        <v>47.234848999999997</v>
      </c>
    </row>
    <row r="274" spans="1:17" x14ac:dyDescent="0.25">
      <c r="A274" s="10" t="s">
        <v>68</v>
      </c>
      <c r="B274" s="10" t="s">
        <v>847</v>
      </c>
      <c r="C274" s="11" t="s">
        <v>714</v>
      </c>
      <c r="D274" s="12" t="s">
        <v>70</v>
      </c>
      <c r="E274" s="10" t="s">
        <v>849</v>
      </c>
      <c r="F274" s="10" t="s">
        <v>67</v>
      </c>
      <c r="G274" s="10" t="s">
        <v>57</v>
      </c>
      <c r="H274" s="10" t="s">
        <v>215</v>
      </c>
      <c r="I274" s="10" t="s">
        <v>851</v>
      </c>
      <c r="J274" s="10" t="s">
        <v>361</v>
      </c>
      <c r="K274" s="10">
        <v>1</v>
      </c>
      <c r="L274" s="3">
        <v>29900</v>
      </c>
      <c r="M274" s="3">
        <v>4500</v>
      </c>
      <c r="N274" s="3">
        <v>4000</v>
      </c>
      <c r="O274" s="10"/>
      <c r="P274" s="10">
        <f ca="1">IFERROR(__xludf.DUMMYFUNCTION("""COMPUTED_VALUE"""),56.139478)</f>
        <v>56.139477999999997</v>
      </c>
      <c r="Q274" s="10">
        <f ca="1">IFERROR(__xludf.DUMMYFUNCTION("""COMPUTED_VALUE"""),47.172578)</f>
        <v>47.172578000000001</v>
      </c>
    </row>
    <row r="275" spans="1:17" x14ac:dyDescent="0.25">
      <c r="A275" s="10" t="s">
        <v>68</v>
      </c>
      <c r="B275" s="10" t="s">
        <v>847</v>
      </c>
      <c r="C275" s="11" t="s">
        <v>35</v>
      </c>
      <c r="D275" s="12" t="s">
        <v>70</v>
      </c>
      <c r="E275" s="10" t="s">
        <v>849</v>
      </c>
      <c r="F275" s="10" t="s">
        <v>67</v>
      </c>
      <c r="G275" s="10" t="s">
        <v>57</v>
      </c>
      <c r="H275" s="10" t="s">
        <v>215</v>
      </c>
      <c r="I275" s="10" t="s">
        <v>851</v>
      </c>
      <c r="J275" s="10" t="s">
        <v>362</v>
      </c>
      <c r="K275" s="10">
        <v>1</v>
      </c>
      <c r="L275" s="3">
        <v>29900</v>
      </c>
      <c r="M275" s="3">
        <v>4500</v>
      </c>
      <c r="N275" s="3">
        <v>4000</v>
      </c>
      <c r="O275" s="10"/>
      <c r="P275" s="14">
        <v>56.104261000000001</v>
      </c>
      <c r="Q275" s="14">
        <v>47.251474000000002</v>
      </c>
    </row>
    <row r="276" spans="1:17" x14ac:dyDescent="0.25">
      <c r="A276" s="10" t="s">
        <v>68</v>
      </c>
      <c r="B276" s="10" t="s">
        <v>847</v>
      </c>
      <c r="C276" s="11" t="s">
        <v>614</v>
      </c>
      <c r="D276" s="12" t="s">
        <v>70</v>
      </c>
      <c r="E276" s="10" t="s">
        <v>849</v>
      </c>
      <c r="F276" s="10" t="s">
        <v>67</v>
      </c>
      <c r="G276" s="10" t="s">
        <v>56</v>
      </c>
      <c r="H276" s="10" t="s">
        <v>215</v>
      </c>
      <c r="I276" s="10" t="s">
        <v>851</v>
      </c>
      <c r="J276" s="10" t="s">
        <v>363</v>
      </c>
      <c r="K276" s="10">
        <v>1</v>
      </c>
      <c r="L276" s="3">
        <v>35910</v>
      </c>
      <c r="M276" s="3">
        <v>4500</v>
      </c>
      <c r="N276" s="3">
        <v>4000</v>
      </c>
      <c r="O276" s="10"/>
      <c r="P276" s="10">
        <f ca="1">IFERROR(__xludf.DUMMYFUNCTION("""COMPUTED_VALUE"""),56.134804)</f>
        <v>56.134804000000003</v>
      </c>
      <c r="Q276" s="10">
        <f ca="1">IFERROR(__xludf.DUMMYFUNCTION("""COMPUTED_VALUE"""),47.194271)</f>
        <v>47.194271000000001</v>
      </c>
    </row>
    <row r="277" spans="1:17" x14ac:dyDescent="0.25">
      <c r="A277" s="10" t="s">
        <v>68</v>
      </c>
      <c r="B277" s="10" t="s">
        <v>847</v>
      </c>
      <c r="C277" s="11" t="s">
        <v>640</v>
      </c>
      <c r="D277" s="12" t="s">
        <v>70</v>
      </c>
      <c r="E277" s="10" t="s">
        <v>849</v>
      </c>
      <c r="F277" s="10" t="s">
        <v>67</v>
      </c>
      <c r="G277" s="10" t="s">
        <v>57</v>
      </c>
      <c r="H277" s="10" t="s">
        <v>215</v>
      </c>
      <c r="I277" s="10" t="s">
        <v>851</v>
      </c>
      <c r="J277" s="10" t="s">
        <v>364</v>
      </c>
      <c r="K277" s="10">
        <v>1</v>
      </c>
      <c r="L277" s="3">
        <v>39900</v>
      </c>
      <c r="M277" s="3">
        <v>4500</v>
      </c>
      <c r="N277" s="3">
        <v>4000</v>
      </c>
      <c r="O277" s="10"/>
      <c r="P277" s="10" t="s">
        <v>641</v>
      </c>
      <c r="Q277" s="10" t="s">
        <v>642</v>
      </c>
    </row>
    <row r="278" spans="1:17" x14ac:dyDescent="0.25">
      <c r="A278" s="10" t="s">
        <v>68</v>
      </c>
      <c r="B278" s="10" t="s">
        <v>847</v>
      </c>
      <c r="C278" s="11" t="s">
        <v>640</v>
      </c>
      <c r="D278" s="12" t="s">
        <v>70</v>
      </c>
      <c r="E278" s="10" t="s">
        <v>849</v>
      </c>
      <c r="F278" s="10" t="s">
        <v>67</v>
      </c>
      <c r="G278" s="10" t="s">
        <v>56</v>
      </c>
      <c r="H278" s="10" t="s">
        <v>215</v>
      </c>
      <c r="I278" s="10" t="s">
        <v>851</v>
      </c>
      <c r="J278" s="10" t="s">
        <v>365</v>
      </c>
      <c r="K278" s="10">
        <v>1</v>
      </c>
      <c r="L278" s="3">
        <v>35910</v>
      </c>
      <c r="M278" s="3">
        <v>4500</v>
      </c>
      <c r="N278" s="3">
        <v>4000</v>
      </c>
      <c r="O278" s="10"/>
      <c r="P278" s="10" t="s">
        <v>641</v>
      </c>
      <c r="Q278" s="10" t="s">
        <v>642</v>
      </c>
    </row>
    <row r="279" spans="1:17" x14ac:dyDescent="0.25">
      <c r="A279" s="10" t="s">
        <v>68</v>
      </c>
      <c r="B279" s="10" t="s">
        <v>847</v>
      </c>
      <c r="C279" s="11" t="s">
        <v>593</v>
      </c>
      <c r="D279" s="12" t="s">
        <v>70</v>
      </c>
      <c r="E279" s="10" t="s">
        <v>849</v>
      </c>
      <c r="F279" s="10" t="s">
        <v>67</v>
      </c>
      <c r="G279" s="10" t="s">
        <v>57</v>
      </c>
      <c r="H279" s="10" t="s">
        <v>215</v>
      </c>
      <c r="I279" s="10" t="s">
        <v>204</v>
      </c>
      <c r="J279" s="10" t="s">
        <v>366</v>
      </c>
      <c r="K279" s="10">
        <v>1</v>
      </c>
      <c r="L279" s="3">
        <v>39900</v>
      </c>
      <c r="M279" s="3">
        <v>4500</v>
      </c>
      <c r="N279" s="3">
        <v>4000</v>
      </c>
      <c r="O279" s="10"/>
      <c r="P279" s="10" t="s">
        <v>594</v>
      </c>
      <c r="Q279" s="10" t="s">
        <v>595</v>
      </c>
    </row>
    <row r="280" spans="1:17" x14ac:dyDescent="0.25">
      <c r="A280" s="10" t="s">
        <v>68</v>
      </c>
      <c r="B280" s="10" t="s">
        <v>847</v>
      </c>
      <c r="C280" s="11" t="s">
        <v>593</v>
      </c>
      <c r="D280" s="12" t="s">
        <v>70</v>
      </c>
      <c r="E280" s="10" t="s">
        <v>849</v>
      </c>
      <c r="F280" s="10" t="s">
        <v>67</v>
      </c>
      <c r="G280" s="10" t="s">
        <v>56</v>
      </c>
      <c r="H280" s="10" t="s">
        <v>215</v>
      </c>
      <c r="I280" s="10" t="s">
        <v>851</v>
      </c>
      <c r="J280" s="10" t="s">
        <v>367</v>
      </c>
      <c r="K280" s="10">
        <v>1</v>
      </c>
      <c r="L280" s="3">
        <v>35910</v>
      </c>
      <c r="M280" s="3">
        <v>4500</v>
      </c>
      <c r="N280" s="3">
        <v>4000</v>
      </c>
      <c r="O280" s="10"/>
      <c r="P280" s="10" t="s">
        <v>594</v>
      </c>
      <c r="Q280" s="10" t="s">
        <v>595</v>
      </c>
    </row>
    <row r="281" spans="1:17" x14ac:dyDescent="0.25">
      <c r="A281" s="10" t="s">
        <v>68</v>
      </c>
      <c r="B281" s="10" t="s">
        <v>847</v>
      </c>
      <c r="C281" s="11" t="s">
        <v>212</v>
      </c>
      <c r="D281" s="12" t="s">
        <v>70</v>
      </c>
      <c r="E281" s="10" t="s">
        <v>849</v>
      </c>
      <c r="F281" s="10" t="s">
        <v>67</v>
      </c>
      <c r="G281" s="10" t="s">
        <v>57</v>
      </c>
      <c r="H281" s="10" t="s">
        <v>215</v>
      </c>
      <c r="I281" s="10" t="s">
        <v>851</v>
      </c>
      <c r="J281" s="10" t="s">
        <v>368</v>
      </c>
      <c r="K281" s="10">
        <v>1</v>
      </c>
      <c r="L281" s="3">
        <v>35900</v>
      </c>
      <c r="M281" s="3">
        <v>4500</v>
      </c>
      <c r="N281" s="3">
        <v>4000</v>
      </c>
      <c r="O281" s="10"/>
      <c r="P281" s="10">
        <v>56.114044999999997</v>
      </c>
      <c r="Q281" s="10">
        <v>47.220841</v>
      </c>
    </row>
    <row r="282" spans="1:17" x14ac:dyDescent="0.25">
      <c r="A282" s="10" t="s">
        <v>68</v>
      </c>
      <c r="B282" s="10" t="s">
        <v>847</v>
      </c>
      <c r="C282" s="11" t="s">
        <v>213</v>
      </c>
      <c r="D282" s="12" t="s">
        <v>70</v>
      </c>
      <c r="E282" s="10" t="s">
        <v>849</v>
      </c>
      <c r="F282" s="10" t="s">
        <v>67</v>
      </c>
      <c r="G282" s="10" t="s">
        <v>57</v>
      </c>
      <c r="H282" s="10" t="s">
        <v>215</v>
      </c>
      <c r="I282" s="10" t="s">
        <v>851</v>
      </c>
      <c r="J282" s="10" t="s">
        <v>369</v>
      </c>
      <c r="K282" s="10">
        <v>1</v>
      </c>
      <c r="L282" s="3">
        <v>35900</v>
      </c>
      <c r="M282" s="3">
        <v>4500</v>
      </c>
      <c r="N282" s="3">
        <v>4000</v>
      </c>
      <c r="O282" s="10"/>
      <c r="P282" s="10">
        <v>56.100203</v>
      </c>
      <c r="Q282" s="10">
        <v>47.253081000000002</v>
      </c>
    </row>
    <row r="283" spans="1:17" x14ac:dyDescent="0.25">
      <c r="A283" s="10" t="s">
        <v>68</v>
      </c>
      <c r="B283" s="10" t="s">
        <v>847</v>
      </c>
      <c r="C283" s="11" t="s">
        <v>567</v>
      </c>
      <c r="D283" s="12" t="s">
        <v>70</v>
      </c>
      <c r="E283" s="10" t="s">
        <v>849</v>
      </c>
      <c r="F283" s="10" t="s">
        <v>67</v>
      </c>
      <c r="G283" s="10" t="s">
        <v>57</v>
      </c>
      <c r="H283" s="10" t="s">
        <v>215</v>
      </c>
      <c r="I283" s="10" t="s">
        <v>851</v>
      </c>
      <c r="J283" s="10" t="s">
        <v>370</v>
      </c>
      <c r="K283" s="10">
        <v>1</v>
      </c>
      <c r="L283" s="3">
        <v>39900</v>
      </c>
      <c r="M283" s="3">
        <v>4500</v>
      </c>
      <c r="N283" s="3">
        <v>4000</v>
      </c>
      <c r="O283" s="10"/>
      <c r="P283" s="10" t="s">
        <v>568</v>
      </c>
      <c r="Q283" s="10" t="s">
        <v>569</v>
      </c>
    </row>
    <row r="284" spans="1:17" x14ac:dyDescent="0.25">
      <c r="A284" s="10" t="s">
        <v>68</v>
      </c>
      <c r="B284" s="10" t="s">
        <v>847</v>
      </c>
      <c r="C284" s="11" t="s">
        <v>567</v>
      </c>
      <c r="D284" s="12" t="s">
        <v>70</v>
      </c>
      <c r="E284" s="10" t="s">
        <v>849</v>
      </c>
      <c r="F284" s="10" t="s">
        <v>67</v>
      </c>
      <c r="G284" s="10" t="s">
        <v>56</v>
      </c>
      <c r="H284" s="10" t="s">
        <v>215</v>
      </c>
      <c r="I284" s="10" t="s">
        <v>851</v>
      </c>
      <c r="J284" s="10" t="s">
        <v>371</v>
      </c>
      <c r="K284" s="10">
        <v>1</v>
      </c>
      <c r="L284" s="3">
        <v>35910</v>
      </c>
      <c r="M284" s="3">
        <v>4500</v>
      </c>
      <c r="N284" s="3">
        <v>4000</v>
      </c>
      <c r="O284" s="10"/>
      <c r="P284" s="10" t="s">
        <v>568</v>
      </c>
      <c r="Q284" s="10" t="s">
        <v>569</v>
      </c>
    </row>
    <row r="285" spans="1:17" x14ac:dyDescent="0.25">
      <c r="A285" s="10" t="s">
        <v>68</v>
      </c>
      <c r="B285" s="10" t="s">
        <v>847</v>
      </c>
      <c r="C285" s="11" t="s">
        <v>699</v>
      </c>
      <c r="D285" s="12" t="s">
        <v>70</v>
      </c>
      <c r="E285" s="10" t="s">
        <v>849</v>
      </c>
      <c r="F285" s="10" t="s">
        <v>67</v>
      </c>
      <c r="G285" s="10" t="s">
        <v>57</v>
      </c>
      <c r="H285" s="10" t="s">
        <v>215</v>
      </c>
      <c r="I285" s="10" t="s">
        <v>204</v>
      </c>
      <c r="J285" s="10" t="s">
        <v>372</v>
      </c>
      <c r="K285" s="10">
        <v>1</v>
      </c>
      <c r="L285" s="3">
        <v>43900</v>
      </c>
      <c r="M285" s="3">
        <v>4500</v>
      </c>
      <c r="N285" s="3">
        <v>4000</v>
      </c>
      <c r="O285" s="10"/>
      <c r="P285" s="10" t="s">
        <v>700</v>
      </c>
      <c r="Q285" s="10" t="s">
        <v>701</v>
      </c>
    </row>
    <row r="286" spans="1:17" x14ac:dyDescent="0.25">
      <c r="A286" s="10" t="s">
        <v>68</v>
      </c>
      <c r="B286" s="10" t="s">
        <v>847</v>
      </c>
      <c r="C286" s="11" t="s">
        <v>699</v>
      </c>
      <c r="D286" s="12" t="s">
        <v>70</v>
      </c>
      <c r="E286" s="10" t="s">
        <v>849</v>
      </c>
      <c r="F286" s="10" t="s">
        <v>67</v>
      </c>
      <c r="G286" s="10" t="s">
        <v>56</v>
      </c>
      <c r="H286" s="10" t="s">
        <v>215</v>
      </c>
      <c r="I286" s="10" t="s">
        <v>851</v>
      </c>
      <c r="J286" s="10" t="s">
        <v>373</v>
      </c>
      <c r="K286" s="10">
        <v>1</v>
      </c>
      <c r="L286" s="3">
        <v>35910</v>
      </c>
      <c r="M286" s="3">
        <v>4500</v>
      </c>
      <c r="N286" s="3">
        <v>4000</v>
      </c>
      <c r="O286" s="10"/>
      <c r="P286" s="10" t="s">
        <v>700</v>
      </c>
      <c r="Q286" s="10" t="s">
        <v>701</v>
      </c>
    </row>
    <row r="287" spans="1:17" ht="25.5" x14ac:dyDescent="0.25">
      <c r="A287" s="10" t="s">
        <v>68</v>
      </c>
      <c r="B287" s="10" t="s">
        <v>847</v>
      </c>
      <c r="C287" s="11" t="s">
        <v>709</v>
      </c>
      <c r="D287" s="12" t="s">
        <v>70</v>
      </c>
      <c r="E287" s="10" t="s">
        <v>849</v>
      </c>
      <c r="F287" s="10" t="s">
        <v>67</v>
      </c>
      <c r="G287" s="10" t="s">
        <v>57</v>
      </c>
      <c r="H287" s="10" t="s">
        <v>215</v>
      </c>
      <c r="I287" s="10" t="s">
        <v>851</v>
      </c>
      <c r="J287" s="10" t="s">
        <v>374</v>
      </c>
      <c r="K287" s="10">
        <v>1</v>
      </c>
      <c r="L287" s="3">
        <v>39900</v>
      </c>
      <c r="M287" s="3">
        <v>4500</v>
      </c>
      <c r="N287" s="3">
        <v>4000</v>
      </c>
      <c r="O287" s="10"/>
      <c r="P287" s="10" t="s">
        <v>710</v>
      </c>
      <c r="Q287" s="10" t="s">
        <v>711</v>
      </c>
    </row>
    <row r="288" spans="1:17" ht="25.5" x14ac:dyDescent="0.25">
      <c r="A288" s="10" t="s">
        <v>68</v>
      </c>
      <c r="B288" s="10" t="s">
        <v>847</v>
      </c>
      <c r="C288" s="11" t="s">
        <v>709</v>
      </c>
      <c r="D288" s="12" t="s">
        <v>70</v>
      </c>
      <c r="E288" s="10" t="s">
        <v>849</v>
      </c>
      <c r="F288" s="10" t="s">
        <v>67</v>
      </c>
      <c r="G288" s="10" t="s">
        <v>56</v>
      </c>
      <c r="H288" s="10" t="s">
        <v>215</v>
      </c>
      <c r="I288" s="10" t="s">
        <v>851</v>
      </c>
      <c r="J288" s="10" t="s">
        <v>375</v>
      </c>
      <c r="K288" s="10">
        <v>1</v>
      </c>
      <c r="L288" s="3">
        <v>32310</v>
      </c>
      <c r="M288" s="3">
        <v>4500</v>
      </c>
      <c r="N288" s="3">
        <v>4000</v>
      </c>
      <c r="O288" s="10"/>
      <c r="P288" s="10" t="s">
        <v>710</v>
      </c>
      <c r="Q288" s="10" t="s">
        <v>711</v>
      </c>
    </row>
    <row r="289" spans="1:17" x14ac:dyDescent="0.25">
      <c r="A289" s="10" t="s">
        <v>68</v>
      </c>
      <c r="B289" s="10" t="s">
        <v>847</v>
      </c>
      <c r="C289" s="11" t="s">
        <v>36</v>
      </c>
      <c r="D289" s="12" t="s">
        <v>70</v>
      </c>
      <c r="E289" s="10" t="s">
        <v>849</v>
      </c>
      <c r="F289" s="10" t="s">
        <v>67</v>
      </c>
      <c r="G289" s="10" t="s">
        <v>56</v>
      </c>
      <c r="H289" s="10" t="s">
        <v>215</v>
      </c>
      <c r="I289" s="10" t="s">
        <v>851</v>
      </c>
      <c r="J289" s="10" t="s">
        <v>376</v>
      </c>
      <c r="K289" s="10">
        <v>1</v>
      </c>
      <c r="L289" s="3">
        <v>32310</v>
      </c>
      <c r="M289" s="3">
        <v>4500</v>
      </c>
      <c r="N289" s="3">
        <v>4000</v>
      </c>
      <c r="O289" s="10"/>
      <c r="P289" s="14">
        <v>56.148822000000003</v>
      </c>
      <c r="Q289" s="14">
        <v>47.171196000000002</v>
      </c>
    </row>
    <row r="290" spans="1:17" x14ac:dyDescent="0.25">
      <c r="A290" s="10" t="s">
        <v>68</v>
      </c>
      <c r="B290" s="10" t="s">
        <v>847</v>
      </c>
      <c r="C290" s="11" t="s">
        <v>37</v>
      </c>
      <c r="D290" s="12" t="s">
        <v>70</v>
      </c>
      <c r="E290" s="10" t="s">
        <v>849</v>
      </c>
      <c r="F290" s="10" t="s">
        <v>67</v>
      </c>
      <c r="G290" s="10" t="s">
        <v>56</v>
      </c>
      <c r="H290" s="10" t="s">
        <v>215</v>
      </c>
      <c r="I290" s="10" t="s">
        <v>851</v>
      </c>
      <c r="J290" s="10" t="s">
        <v>377</v>
      </c>
      <c r="K290" s="10">
        <v>1</v>
      </c>
      <c r="L290" s="3">
        <v>32310</v>
      </c>
      <c r="M290" s="3">
        <v>4500</v>
      </c>
      <c r="N290" s="3">
        <v>4000</v>
      </c>
      <c r="O290" s="10"/>
      <c r="P290" s="14">
        <v>56.135263999999999</v>
      </c>
      <c r="Q290" s="14">
        <v>47.164102</v>
      </c>
    </row>
    <row r="291" spans="1:17" x14ac:dyDescent="0.25">
      <c r="A291" s="10" t="s">
        <v>68</v>
      </c>
      <c r="B291" s="10" t="s">
        <v>847</v>
      </c>
      <c r="C291" s="11" t="s">
        <v>38</v>
      </c>
      <c r="D291" s="12" t="s">
        <v>70</v>
      </c>
      <c r="E291" s="10" t="s">
        <v>849</v>
      </c>
      <c r="F291" s="10" t="s">
        <v>67</v>
      </c>
      <c r="G291" s="10" t="s">
        <v>57</v>
      </c>
      <c r="H291" s="10" t="s">
        <v>215</v>
      </c>
      <c r="I291" s="10" t="s">
        <v>851</v>
      </c>
      <c r="J291" s="10" t="s">
        <v>378</v>
      </c>
      <c r="K291" s="10">
        <v>1</v>
      </c>
      <c r="L291" s="3">
        <v>39900</v>
      </c>
      <c r="M291" s="3">
        <v>4500</v>
      </c>
      <c r="N291" s="3">
        <v>4000</v>
      </c>
      <c r="O291" s="10"/>
      <c r="P291" s="14">
        <v>56.127682999999998</v>
      </c>
      <c r="Q291" s="14">
        <v>47.318776</v>
      </c>
    </row>
    <row r="292" spans="1:17" x14ac:dyDescent="0.25">
      <c r="A292" s="10" t="s">
        <v>68</v>
      </c>
      <c r="B292" s="10" t="s">
        <v>847</v>
      </c>
      <c r="C292" s="11" t="s">
        <v>603</v>
      </c>
      <c r="D292" s="12" t="s">
        <v>70</v>
      </c>
      <c r="E292" s="10" t="s">
        <v>849</v>
      </c>
      <c r="F292" s="10" t="s">
        <v>67</v>
      </c>
      <c r="G292" s="10" t="s">
        <v>56</v>
      </c>
      <c r="H292" s="10" t="s">
        <v>215</v>
      </c>
      <c r="I292" s="10" t="s">
        <v>851</v>
      </c>
      <c r="J292" s="10" t="s">
        <v>379</v>
      </c>
      <c r="K292" s="10">
        <v>1</v>
      </c>
      <c r="L292" s="3">
        <v>32310</v>
      </c>
      <c r="M292" s="3">
        <v>4500</v>
      </c>
      <c r="N292" s="3">
        <v>4000</v>
      </c>
      <c r="O292" s="10"/>
      <c r="P292" s="10">
        <f ca="1">IFERROR(__xludf.DUMMYFUNCTION("""COMPUTED_VALUE"""),56.124066)</f>
        <v>56.124065999999999</v>
      </c>
      <c r="Q292" s="10">
        <f ca="1">IFERROR(__xludf.DUMMYFUNCTION("""COMPUTED_VALUE"""),47.282403)</f>
        <v>47.282403000000002</v>
      </c>
    </row>
    <row r="293" spans="1:17" x14ac:dyDescent="0.25">
      <c r="A293" s="10" t="s">
        <v>68</v>
      </c>
      <c r="B293" s="10" t="s">
        <v>847</v>
      </c>
      <c r="C293" s="11" t="s">
        <v>582</v>
      </c>
      <c r="D293" s="12" t="s">
        <v>70</v>
      </c>
      <c r="E293" s="10" t="s">
        <v>849</v>
      </c>
      <c r="F293" s="10" t="s">
        <v>67</v>
      </c>
      <c r="G293" s="10" t="s">
        <v>57</v>
      </c>
      <c r="H293" s="10" t="s">
        <v>215</v>
      </c>
      <c r="I293" s="10" t="s">
        <v>851</v>
      </c>
      <c r="J293" s="10" t="s">
        <v>380</v>
      </c>
      <c r="K293" s="10">
        <v>1</v>
      </c>
      <c r="L293" s="3">
        <v>39900</v>
      </c>
      <c r="M293" s="3">
        <v>4500</v>
      </c>
      <c r="N293" s="3">
        <v>4000</v>
      </c>
      <c r="O293" s="10"/>
      <c r="P293" s="10" t="s">
        <v>583</v>
      </c>
      <c r="Q293" s="10" t="s">
        <v>584</v>
      </c>
    </row>
    <row r="294" spans="1:17" x14ac:dyDescent="0.25">
      <c r="A294" s="10" t="s">
        <v>68</v>
      </c>
      <c r="B294" s="10" t="s">
        <v>847</v>
      </c>
      <c r="C294" s="11" t="s">
        <v>582</v>
      </c>
      <c r="D294" s="12" t="s">
        <v>70</v>
      </c>
      <c r="E294" s="10" t="s">
        <v>849</v>
      </c>
      <c r="F294" s="10" t="s">
        <v>67</v>
      </c>
      <c r="G294" s="10" t="s">
        <v>56</v>
      </c>
      <c r="H294" s="10" t="s">
        <v>215</v>
      </c>
      <c r="I294" s="10" t="s">
        <v>851</v>
      </c>
      <c r="J294" s="10" t="s">
        <v>381</v>
      </c>
      <c r="K294" s="10">
        <v>1</v>
      </c>
      <c r="L294" s="3">
        <v>35910</v>
      </c>
      <c r="M294" s="3">
        <v>4500</v>
      </c>
      <c r="N294" s="3">
        <v>4000</v>
      </c>
      <c r="O294" s="10"/>
      <c r="P294" s="10" t="s">
        <v>583</v>
      </c>
      <c r="Q294" s="10" t="s">
        <v>584</v>
      </c>
    </row>
    <row r="295" spans="1:17" x14ac:dyDescent="0.25">
      <c r="A295" s="10" t="s">
        <v>68</v>
      </c>
      <c r="B295" s="10" t="s">
        <v>847</v>
      </c>
      <c r="C295" s="11" t="s">
        <v>694</v>
      </c>
      <c r="D295" s="12" t="s">
        <v>70</v>
      </c>
      <c r="E295" s="10" t="s">
        <v>849</v>
      </c>
      <c r="F295" s="10" t="s">
        <v>67</v>
      </c>
      <c r="G295" s="10" t="s">
        <v>57</v>
      </c>
      <c r="H295" s="10" t="s">
        <v>215</v>
      </c>
      <c r="I295" s="10" t="s">
        <v>851</v>
      </c>
      <c r="J295" s="10" t="s">
        <v>382</v>
      </c>
      <c r="K295" s="10">
        <v>1</v>
      </c>
      <c r="L295" s="3">
        <v>35900</v>
      </c>
      <c r="M295" s="3">
        <v>4500</v>
      </c>
      <c r="N295" s="3">
        <v>4000</v>
      </c>
      <c r="O295" s="10"/>
      <c r="P295" s="10" t="s">
        <v>695</v>
      </c>
      <c r="Q295" s="10" t="s">
        <v>696</v>
      </c>
    </row>
    <row r="296" spans="1:17" x14ac:dyDescent="0.25">
      <c r="A296" s="10" t="s">
        <v>68</v>
      </c>
      <c r="B296" s="10" t="s">
        <v>847</v>
      </c>
      <c r="C296" s="11" t="s">
        <v>694</v>
      </c>
      <c r="D296" s="12" t="s">
        <v>70</v>
      </c>
      <c r="E296" s="10" t="s">
        <v>849</v>
      </c>
      <c r="F296" s="10" t="s">
        <v>67</v>
      </c>
      <c r="G296" s="10" t="s">
        <v>56</v>
      </c>
      <c r="H296" s="10" t="s">
        <v>215</v>
      </c>
      <c r="I296" s="10" t="s">
        <v>851</v>
      </c>
      <c r="J296" s="10" t="s">
        <v>383</v>
      </c>
      <c r="K296" s="10">
        <v>1</v>
      </c>
      <c r="L296" s="3">
        <v>32310</v>
      </c>
      <c r="M296" s="3">
        <v>4500</v>
      </c>
      <c r="N296" s="3">
        <v>4000</v>
      </c>
      <c r="O296" s="10"/>
      <c r="P296" s="10" t="s">
        <v>695</v>
      </c>
      <c r="Q296" s="10" t="s">
        <v>696</v>
      </c>
    </row>
    <row r="297" spans="1:17" x14ac:dyDescent="0.25">
      <c r="A297" s="10" t="s">
        <v>68</v>
      </c>
      <c r="B297" s="10" t="s">
        <v>847</v>
      </c>
      <c r="C297" s="11" t="s">
        <v>768</v>
      </c>
      <c r="D297" s="12" t="s">
        <v>70</v>
      </c>
      <c r="E297" s="10" t="s">
        <v>849</v>
      </c>
      <c r="F297" s="10" t="s">
        <v>67</v>
      </c>
      <c r="G297" s="10" t="s">
        <v>56</v>
      </c>
      <c r="H297" s="10" t="s">
        <v>215</v>
      </c>
      <c r="I297" s="10" t="s">
        <v>851</v>
      </c>
      <c r="J297" s="10" t="s">
        <v>384</v>
      </c>
      <c r="K297" s="10">
        <v>1</v>
      </c>
      <c r="L297" s="3">
        <v>26910</v>
      </c>
      <c r="M297" s="3">
        <v>4500</v>
      </c>
      <c r="N297" s="3">
        <v>4000</v>
      </c>
      <c r="O297" s="10"/>
      <c r="P297" s="10">
        <v>56.129263999999999</v>
      </c>
      <c r="Q297" s="10">
        <v>47.207031000000001</v>
      </c>
    </row>
    <row r="298" spans="1:17" ht="25.5" x14ac:dyDescent="0.25">
      <c r="A298" s="10" t="s">
        <v>68</v>
      </c>
      <c r="B298" s="10" t="s">
        <v>847</v>
      </c>
      <c r="C298" s="11" t="s">
        <v>599</v>
      </c>
      <c r="D298" s="12" t="s">
        <v>70</v>
      </c>
      <c r="E298" s="10" t="s">
        <v>849</v>
      </c>
      <c r="F298" s="10" t="s">
        <v>67</v>
      </c>
      <c r="G298" s="10" t="s">
        <v>56</v>
      </c>
      <c r="H298" s="10" t="s">
        <v>215</v>
      </c>
      <c r="I298" s="10" t="s">
        <v>851</v>
      </c>
      <c r="J298" s="10" t="s">
        <v>385</v>
      </c>
      <c r="K298" s="10">
        <v>1</v>
      </c>
      <c r="L298" s="3">
        <v>35910</v>
      </c>
      <c r="M298" s="3">
        <v>4500</v>
      </c>
      <c r="N298" s="3">
        <v>4000</v>
      </c>
      <c r="O298" s="10"/>
      <c r="P298" s="10">
        <f ca="1">IFERROR(__xludf.DUMMYFUNCTION("""COMPUTED_VALUE"""),56.112176)</f>
        <v>56.112175999999998</v>
      </c>
      <c r="Q298" s="10">
        <f ca="1">IFERROR(__xludf.DUMMYFUNCTION("""COMPUTED_VALUE"""),47.269571)</f>
        <v>47.269570999999999</v>
      </c>
    </row>
    <row r="299" spans="1:17" ht="25.5" x14ac:dyDescent="0.25">
      <c r="A299" s="10" t="s">
        <v>68</v>
      </c>
      <c r="B299" s="10" t="s">
        <v>847</v>
      </c>
      <c r="C299" s="11" t="s">
        <v>40</v>
      </c>
      <c r="D299" s="12" t="s">
        <v>70</v>
      </c>
      <c r="E299" s="10" t="s">
        <v>849</v>
      </c>
      <c r="F299" s="10" t="s">
        <v>67</v>
      </c>
      <c r="G299" s="10" t="s">
        <v>56</v>
      </c>
      <c r="H299" s="10" t="s">
        <v>215</v>
      </c>
      <c r="I299" s="10" t="s">
        <v>851</v>
      </c>
      <c r="J299" s="10" t="s">
        <v>386</v>
      </c>
      <c r="K299" s="10">
        <v>1</v>
      </c>
      <c r="L299" s="3">
        <v>39510</v>
      </c>
      <c r="M299" s="3">
        <v>4500</v>
      </c>
      <c r="N299" s="3">
        <v>4000</v>
      </c>
      <c r="O299" s="10"/>
      <c r="P299" s="14">
        <v>56.114196</v>
      </c>
      <c r="Q299" s="14">
        <v>47.251057000000003</v>
      </c>
    </row>
    <row r="300" spans="1:17" x14ac:dyDescent="0.25">
      <c r="A300" s="10" t="s">
        <v>68</v>
      </c>
      <c r="B300" s="10" t="s">
        <v>847</v>
      </c>
      <c r="C300" s="11" t="s">
        <v>41</v>
      </c>
      <c r="D300" s="12" t="s">
        <v>70</v>
      </c>
      <c r="E300" s="10" t="s">
        <v>849</v>
      </c>
      <c r="F300" s="10" t="s">
        <v>67</v>
      </c>
      <c r="G300" s="10" t="s">
        <v>57</v>
      </c>
      <c r="H300" s="10" t="s">
        <v>228</v>
      </c>
      <c r="I300" s="10" t="s">
        <v>851</v>
      </c>
      <c r="J300" s="10" t="s">
        <v>387</v>
      </c>
      <c r="K300" s="10">
        <v>1</v>
      </c>
      <c r="L300" s="3">
        <v>43900</v>
      </c>
      <c r="M300" s="3">
        <v>4500</v>
      </c>
      <c r="N300" s="3">
        <v>4000</v>
      </c>
      <c r="O300" s="10"/>
      <c r="P300" s="14">
        <v>56.086503</v>
      </c>
      <c r="Q300" s="14">
        <v>47.267814999999999</v>
      </c>
    </row>
    <row r="301" spans="1:17" ht="25.5" x14ac:dyDescent="0.25">
      <c r="A301" s="10" t="s">
        <v>68</v>
      </c>
      <c r="B301" s="10" t="s">
        <v>847</v>
      </c>
      <c r="C301" s="11" t="s">
        <v>42</v>
      </c>
      <c r="D301" s="12" t="s">
        <v>70</v>
      </c>
      <c r="E301" s="10" t="s">
        <v>849</v>
      </c>
      <c r="F301" s="10" t="s">
        <v>67</v>
      </c>
      <c r="G301" s="10" t="s">
        <v>57</v>
      </c>
      <c r="H301" s="10" t="s">
        <v>215</v>
      </c>
      <c r="I301" s="10" t="s">
        <v>851</v>
      </c>
      <c r="J301" s="10" t="s">
        <v>388</v>
      </c>
      <c r="K301" s="10">
        <v>1</v>
      </c>
      <c r="L301" s="3">
        <v>39900</v>
      </c>
      <c r="M301" s="3">
        <v>4500</v>
      </c>
      <c r="N301" s="3">
        <v>4000</v>
      </c>
      <c r="O301" s="10"/>
      <c r="P301" s="14">
        <v>56.093395000000001</v>
      </c>
      <c r="Q301" s="14">
        <v>47.286349999999999</v>
      </c>
    </row>
    <row r="302" spans="1:17" ht="25.5" x14ac:dyDescent="0.25">
      <c r="A302" s="10" t="s">
        <v>68</v>
      </c>
      <c r="B302" s="10" t="s">
        <v>847</v>
      </c>
      <c r="C302" s="11" t="s">
        <v>748</v>
      </c>
      <c r="D302" s="12" t="s">
        <v>70</v>
      </c>
      <c r="E302" s="10" t="s">
        <v>849</v>
      </c>
      <c r="F302" s="10" t="s">
        <v>67</v>
      </c>
      <c r="G302" s="10" t="s">
        <v>57</v>
      </c>
      <c r="H302" s="10" t="s">
        <v>215</v>
      </c>
      <c r="I302" s="10" t="s">
        <v>851</v>
      </c>
      <c r="J302" s="10" t="s">
        <v>389</v>
      </c>
      <c r="K302" s="10">
        <v>1</v>
      </c>
      <c r="L302" s="3">
        <v>39900</v>
      </c>
      <c r="M302" s="3">
        <v>4500</v>
      </c>
      <c r="N302" s="3">
        <v>4000</v>
      </c>
      <c r="O302" s="10"/>
      <c r="P302" s="10" t="s">
        <v>749</v>
      </c>
      <c r="Q302" s="10" t="s">
        <v>750</v>
      </c>
    </row>
    <row r="303" spans="1:17" ht="25.5" x14ac:dyDescent="0.25">
      <c r="A303" s="10" t="s">
        <v>68</v>
      </c>
      <c r="B303" s="10" t="s">
        <v>847</v>
      </c>
      <c r="C303" s="11" t="s">
        <v>748</v>
      </c>
      <c r="D303" s="12" t="s">
        <v>70</v>
      </c>
      <c r="E303" s="10" t="s">
        <v>849</v>
      </c>
      <c r="F303" s="10" t="s">
        <v>67</v>
      </c>
      <c r="G303" s="10" t="s">
        <v>56</v>
      </c>
      <c r="H303" s="10" t="s">
        <v>215</v>
      </c>
      <c r="I303" s="10" t="s">
        <v>851</v>
      </c>
      <c r="J303" s="10" t="s">
        <v>390</v>
      </c>
      <c r="K303" s="10">
        <v>1</v>
      </c>
      <c r="L303" s="3">
        <v>32310</v>
      </c>
      <c r="M303" s="3">
        <v>4500</v>
      </c>
      <c r="N303" s="3">
        <v>4000</v>
      </c>
      <c r="O303" s="10"/>
      <c r="P303" s="10" t="s">
        <v>749</v>
      </c>
      <c r="Q303" s="10" t="s">
        <v>750</v>
      </c>
    </row>
    <row r="304" spans="1:17" x14ac:dyDescent="0.25">
      <c r="A304" s="10" t="s">
        <v>68</v>
      </c>
      <c r="B304" s="10" t="s">
        <v>847</v>
      </c>
      <c r="C304" s="11" t="s">
        <v>677</v>
      </c>
      <c r="D304" s="12" t="s">
        <v>70</v>
      </c>
      <c r="E304" s="10" t="s">
        <v>849</v>
      </c>
      <c r="F304" s="10" t="s">
        <v>67</v>
      </c>
      <c r="G304" s="10" t="s">
        <v>57</v>
      </c>
      <c r="H304" s="10" t="s">
        <v>215</v>
      </c>
      <c r="I304" s="10" t="s">
        <v>851</v>
      </c>
      <c r="J304" s="10" t="s">
        <v>391</v>
      </c>
      <c r="K304" s="10">
        <v>1</v>
      </c>
      <c r="L304" s="3">
        <v>39900</v>
      </c>
      <c r="M304" s="3">
        <v>4500</v>
      </c>
      <c r="N304" s="3">
        <v>4000</v>
      </c>
      <c r="O304" s="10"/>
      <c r="P304" s="10"/>
      <c r="Q304" s="10"/>
    </row>
    <row r="305" spans="1:17" x14ac:dyDescent="0.25">
      <c r="A305" s="10" t="s">
        <v>68</v>
      </c>
      <c r="B305" s="10" t="s">
        <v>847</v>
      </c>
      <c r="C305" s="11" t="s">
        <v>677</v>
      </c>
      <c r="D305" s="12" t="s">
        <v>70</v>
      </c>
      <c r="E305" s="10" t="s">
        <v>849</v>
      </c>
      <c r="F305" s="10" t="s">
        <v>67</v>
      </c>
      <c r="G305" s="10" t="s">
        <v>56</v>
      </c>
      <c r="H305" s="10" t="s">
        <v>215</v>
      </c>
      <c r="I305" s="10" t="s">
        <v>851</v>
      </c>
      <c r="J305" s="10" t="s">
        <v>392</v>
      </c>
      <c r="K305" s="10">
        <v>1</v>
      </c>
      <c r="L305" s="3">
        <v>32310</v>
      </c>
      <c r="M305" s="3">
        <v>4500</v>
      </c>
      <c r="N305" s="3">
        <v>4000</v>
      </c>
      <c r="O305" s="10"/>
      <c r="P305" s="10"/>
      <c r="Q305" s="10"/>
    </row>
    <row r="306" spans="1:17" ht="25.5" x14ac:dyDescent="0.25">
      <c r="A306" s="10" t="s">
        <v>68</v>
      </c>
      <c r="B306" s="10" t="s">
        <v>847</v>
      </c>
      <c r="C306" s="11" t="s">
        <v>570</v>
      </c>
      <c r="D306" s="12" t="s">
        <v>70</v>
      </c>
      <c r="E306" s="10" t="s">
        <v>849</v>
      </c>
      <c r="F306" s="10" t="s">
        <v>67</v>
      </c>
      <c r="G306" s="10" t="s">
        <v>57</v>
      </c>
      <c r="H306" s="10" t="s">
        <v>215</v>
      </c>
      <c r="I306" s="10" t="s">
        <v>851</v>
      </c>
      <c r="J306" s="10" t="s">
        <v>393</v>
      </c>
      <c r="K306" s="10">
        <v>1</v>
      </c>
      <c r="L306" s="3">
        <v>39900</v>
      </c>
      <c r="M306" s="3">
        <v>4500</v>
      </c>
      <c r="N306" s="3">
        <v>4000</v>
      </c>
      <c r="O306" s="10"/>
      <c r="P306" s="10" t="s">
        <v>571</v>
      </c>
      <c r="Q306" s="10" t="s">
        <v>572</v>
      </c>
    </row>
    <row r="307" spans="1:17" ht="25.5" x14ac:dyDescent="0.25">
      <c r="A307" s="10" t="s">
        <v>68</v>
      </c>
      <c r="B307" s="10" t="s">
        <v>847</v>
      </c>
      <c r="C307" s="11" t="s">
        <v>570</v>
      </c>
      <c r="D307" s="12" t="s">
        <v>70</v>
      </c>
      <c r="E307" s="10" t="s">
        <v>849</v>
      </c>
      <c r="F307" s="10" t="s">
        <v>67</v>
      </c>
      <c r="G307" s="10" t="s">
        <v>56</v>
      </c>
      <c r="H307" s="10" t="s">
        <v>215</v>
      </c>
      <c r="I307" s="10" t="s">
        <v>851</v>
      </c>
      <c r="J307" s="10" t="s">
        <v>394</v>
      </c>
      <c r="K307" s="10">
        <v>1</v>
      </c>
      <c r="L307" s="3">
        <v>35910</v>
      </c>
      <c r="M307" s="3">
        <v>4500</v>
      </c>
      <c r="N307" s="3">
        <v>4000</v>
      </c>
      <c r="O307" s="10"/>
      <c r="P307" s="10" t="s">
        <v>571</v>
      </c>
      <c r="Q307" s="10" t="s">
        <v>572</v>
      </c>
    </row>
    <row r="308" spans="1:17" x14ac:dyDescent="0.25">
      <c r="A308" s="10" t="s">
        <v>68</v>
      </c>
      <c r="B308" s="10" t="s">
        <v>847</v>
      </c>
      <c r="C308" s="11" t="s">
        <v>43</v>
      </c>
      <c r="D308" s="12" t="s">
        <v>70</v>
      </c>
      <c r="E308" s="10" t="s">
        <v>849</v>
      </c>
      <c r="F308" s="10" t="s">
        <v>67</v>
      </c>
      <c r="G308" s="10" t="s">
        <v>57</v>
      </c>
      <c r="H308" s="10" t="s">
        <v>215</v>
      </c>
      <c r="I308" s="10" t="s">
        <v>851</v>
      </c>
      <c r="J308" s="10" t="s">
        <v>395</v>
      </c>
      <c r="K308" s="10">
        <v>1</v>
      </c>
      <c r="L308" s="3">
        <v>39900</v>
      </c>
      <c r="M308" s="3">
        <v>4500</v>
      </c>
      <c r="N308" s="3">
        <v>4000</v>
      </c>
      <c r="O308" s="10"/>
      <c r="P308" s="14">
        <v>56.124065000000002</v>
      </c>
      <c r="Q308" s="14">
        <v>47.282403000000002</v>
      </c>
    </row>
    <row r="309" spans="1:17" x14ac:dyDescent="0.25">
      <c r="A309" s="10" t="s">
        <v>68</v>
      </c>
      <c r="B309" s="10" t="s">
        <v>847</v>
      </c>
      <c r="C309" s="11" t="s">
        <v>586</v>
      </c>
      <c r="D309" s="12" t="s">
        <v>70</v>
      </c>
      <c r="E309" s="10" t="s">
        <v>849</v>
      </c>
      <c r="F309" s="10" t="s">
        <v>67</v>
      </c>
      <c r="G309" s="10" t="s">
        <v>57</v>
      </c>
      <c r="H309" s="10" t="s">
        <v>228</v>
      </c>
      <c r="I309" s="10" t="s">
        <v>851</v>
      </c>
      <c r="J309" s="10" t="s">
        <v>396</v>
      </c>
      <c r="K309" s="10">
        <v>1</v>
      </c>
      <c r="L309" s="3">
        <v>39900</v>
      </c>
      <c r="M309" s="3">
        <v>4500</v>
      </c>
      <c r="N309" s="3">
        <v>4000</v>
      </c>
      <c r="O309" s="10"/>
      <c r="P309" s="10" t="s">
        <v>587</v>
      </c>
      <c r="Q309" s="10" t="s">
        <v>588</v>
      </c>
    </row>
    <row r="310" spans="1:17" x14ac:dyDescent="0.25">
      <c r="A310" s="10" t="s">
        <v>68</v>
      </c>
      <c r="B310" s="10" t="s">
        <v>847</v>
      </c>
      <c r="C310" s="11" t="s">
        <v>586</v>
      </c>
      <c r="D310" s="12" t="s">
        <v>70</v>
      </c>
      <c r="E310" s="10" t="s">
        <v>849</v>
      </c>
      <c r="F310" s="10" t="s">
        <v>67</v>
      </c>
      <c r="G310" s="10" t="s">
        <v>56</v>
      </c>
      <c r="H310" s="10" t="s">
        <v>228</v>
      </c>
      <c r="I310" s="10" t="s">
        <v>851</v>
      </c>
      <c r="J310" s="10" t="s">
        <v>397</v>
      </c>
      <c r="K310" s="10">
        <v>1</v>
      </c>
      <c r="L310" s="3">
        <v>32310</v>
      </c>
      <c r="M310" s="3">
        <v>4500</v>
      </c>
      <c r="N310" s="3">
        <v>4000</v>
      </c>
      <c r="O310" s="10"/>
      <c r="P310" s="10" t="s">
        <v>587</v>
      </c>
      <c r="Q310" s="10" t="s">
        <v>588</v>
      </c>
    </row>
    <row r="311" spans="1:17" x14ac:dyDescent="0.25">
      <c r="A311" s="10" t="s">
        <v>68</v>
      </c>
      <c r="B311" s="10" t="s">
        <v>847</v>
      </c>
      <c r="C311" s="11" t="s">
        <v>713</v>
      </c>
      <c r="D311" s="12" t="s">
        <v>70</v>
      </c>
      <c r="E311" s="10" t="s">
        <v>849</v>
      </c>
      <c r="F311" s="10" t="s">
        <v>67</v>
      </c>
      <c r="G311" s="10" t="s">
        <v>57</v>
      </c>
      <c r="H311" s="10" t="s">
        <v>215</v>
      </c>
      <c r="I311" s="10" t="s">
        <v>851</v>
      </c>
      <c r="J311" s="10" t="s">
        <v>398</v>
      </c>
      <c r="K311" s="10">
        <v>1</v>
      </c>
      <c r="L311" s="3">
        <v>29900</v>
      </c>
      <c r="M311" s="3">
        <v>4500</v>
      </c>
      <c r="N311" s="3">
        <v>4000</v>
      </c>
      <c r="O311" s="10"/>
      <c r="P311" s="10">
        <f ca="1">IFERROR(__xludf.DUMMYFUNCTION("""COMPUTED_VALUE"""),56.13899)</f>
        <v>56.13899</v>
      </c>
      <c r="Q311" s="10">
        <f ca="1">IFERROR(__xludf.DUMMYFUNCTION("""COMPUTED_VALUE"""),47.170953)</f>
        <v>47.170952999999997</v>
      </c>
    </row>
    <row r="312" spans="1:17" x14ac:dyDescent="0.25">
      <c r="A312" s="10" t="s">
        <v>68</v>
      </c>
      <c r="B312" s="10" t="s">
        <v>847</v>
      </c>
      <c r="C312" s="11" t="s">
        <v>613</v>
      </c>
      <c r="D312" s="12" t="s">
        <v>70</v>
      </c>
      <c r="E312" s="10" t="s">
        <v>849</v>
      </c>
      <c r="F312" s="10" t="s">
        <v>67</v>
      </c>
      <c r="G312" s="10" t="s">
        <v>57</v>
      </c>
      <c r="H312" s="10" t="s">
        <v>215</v>
      </c>
      <c r="I312" s="10" t="s">
        <v>851</v>
      </c>
      <c r="J312" s="10" t="s">
        <v>399</v>
      </c>
      <c r="K312" s="10">
        <v>1</v>
      </c>
      <c r="L312" s="3">
        <v>43900</v>
      </c>
      <c r="M312" s="3">
        <v>4500</v>
      </c>
      <c r="N312" s="3">
        <v>4000</v>
      </c>
      <c r="O312" s="10"/>
      <c r="P312" s="10">
        <f ca="1">IFERROR(__xludf.DUMMYFUNCTION("""COMPUTED_VALUE"""),56.128399)</f>
        <v>56.128399000000002</v>
      </c>
      <c r="Q312" s="10">
        <f ca="1">IFERROR(__xludf.DUMMYFUNCTION("""COMPUTED_VALUE"""),47.210334)</f>
        <v>47.210334000000003</v>
      </c>
    </row>
    <row r="313" spans="1:17" x14ac:dyDescent="0.25">
      <c r="A313" s="10" t="s">
        <v>68</v>
      </c>
      <c r="B313" s="10" t="s">
        <v>847</v>
      </c>
      <c r="C313" s="11" t="s">
        <v>666</v>
      </c>
      <c r="D313" s="12" t="s">
        <v>70</v>
      </c>
      <c r="E313" s="10" t="s">
        <v>849</v>
      </c>
      <c r="F313" s="10" t="s">
        <v>67</v>
      </c>
      <c r="G313" s="10" t="s">
        <v>56</v>
      </c>
      <c r="H313" s="10" t="s">
        <v>215</v>
      </c>
      <c r="I313" s="10" t="s">
        <v>851</v>
      </c>
      <c r="J313" s="10" t="s">
        <v>400</v>
      </c>
      <c r="K313" s="10">
        <v>1</v>
      </c>
      <c r="L313" s="3">
        <v>35910</v>
      </c>
      <c r="M313" s="3">
        <v>4500</v>
      </c>
      <c r="N313" s="3">
        <v>4000</v>
      </c>
      <c r="O313" s="10"/>
      <c r="P313" s="10">
        <f ca="1">IFERROR(__xludf.DUMMYFUNCTION("""COMPUTED_VALUE"""),56.126808)</f>
        <v>56.126807999999997</v>
      </c>
      <c r="Q313" s="10">
        <f ca="1">IFERROR(__xludf.DUMMYFUNCTION("""COMPUTED_VALUE"""),47.266563)</f>
        <v>47.266562999999998</v>
      </c>
    </row>
    <row r="314" spans="1:17" x14ac:dyDescent="0.25">
      <c r="A314" s="10" t="s">
        <v>68</v>
      </c>
      <c r="B314" s="10" t="s">
        <v>847</v>
      </c>
      <c r="C314" s="11" t="str">
        <f ca="1">IFERROR(__xludf.DUMMYFUNCTION("""COMPUTED_VALUE"""),"б-р Эгерский, 21 (маг. «Росинка»)")</f>
        <v>б-р Эгерский, 21 (маг. «Росинка»)</v>
      </c>
      <c r="D314" s="12" t="s">
        <v>70</v>
      </c>
      <c r="E314" s="10" t="s">
        <v>849</v>
      </c>
      <c r="F314" s="10" t="s">
        <v>67</v>
      </c>
      <c r="G314" s="10" t="s">
        <v>56</v>
      </c>
      <c r="H314" s="10" t="s">
        <v>215</v>
      </c>
      <c r="I314" s="10" t="s">
        <v>851</v>
      </c>
      <c r="J314" s="10" t="s">
        <v>401</v>
      </c>
      <c r="K314" s="10">
        <v>1</v>
      </c>
      <c r="L314" s="3">
        <v>32310</v>
      </c>
      <c r="M314" s="3">
        <v>4500</v>
      </c>
      <c r="N314" s="3">
        <v>4000</v>
      </c>
      <c r="O314" s="10"/>
      <c r="P314" s="10">
        <f ca="1">IFERROR(__xludf.DUMMYFUNCTION("""COMPUTED_VALUE"""),56.105322)</f>
        <v>56.105322000000001</v>
      </c>
      <c r="Q314" s="10">
        <f ca="1">IFERROR(__xludf.DUMMYFUNCTION("""COMPUTED_VALUE"""),47.279511)</f>
        <v>47.279510999999999</v>
      </c>
    </row>
    <row r="315" spans="1:17" x14ac:dyDescent="0.25">
      <c r="A315" s="10" t="s">
        <v>68</v>
      </c>
      <c r="B315" s="10" t="s">
        <v>847</v>
      </c>
      <c r="C315" s="11" t="s">
        <v>785</v>
      </c>
      <c r="D315" s="12" t="s">
        <v>70</v>
      </c>
      <c r="E315" s="10" t="s">
        <v>849</v>
      </c>
      <c r="F315" s="10" t="s">
        <v>67</v>
      </c>
      <c r="G315" s="10" t="s">
        <v>57</v>
      </c>
      <c r="H315" s="10" t="s">
        <v>215</v>
      </c>
      <c r="I315" s="10" t="s">
        <v>851</v>
      </c>
      <c r="J315" s="10" t="s">
        <v>402</v>
      </c>
      <c r="K315" s="10">
        <v>1</v>
      </c>
      <c r="L315" s="3">
        <v>43900</v>
      </c>
      <c r="M315" s="3">
        <v>4500</v>
      </c>
      <c r="N315" s="3">
        <v>4000</v>
      </c>
      <c r="O315" s="10"/>
      <c r="P315" s="10" t="s">
        <v>786</v>
      </c>
      <c r="Q315" s="10" t="s">
        <v>787</v>
      </c>
    </row>
    <row r="316" spans="1:17" x14ac:dyDescent="0.25">
      <c r="A316" s="10" t="s">
        <v>68</v>
      </c>
      <c r="B316" s="10" t="s">
        <v>847</v>
      </c>
      <c r="C316" s="11" t="s">
        <v>785</v>
      </c>
      <c r="D316" s="12" t="s">
        <v>70</v>
      </c>
      <c r="E316" s="10" t="s">
        <v>849</v>
      </c>
      <c r="F316" s="10" t="s">
        <v>67</v>
      </c>
      <c r="G316" s="10" t="s">
        <v>56</v>
      </c>
      <c r="H316" s="10" t="s">
        <v>215</v>
      </c>
      <c r="I316" s="10" t="s">
        <v>851</v>
      </c>
      <c r="J316" s="10" t="s">
        <v>403</v>
      </c>
      <c r="K316" s="10">
        <v>1</v>
      </c>
      <c r="L316" s="3">
        <v>35910</v>
      </c>
      <c r="M316" s="3">
        <v>4500</v>
      </c>
      <c r="N316" s="3">
        <v>4000</v>
      </c>
      <c r="O316" s="10"/>
      <c r="P316" s="10" t="s">
        <v>786</v>
      </c>
      <c r="Q316" s="10" t="s">
        <v>787</v>
      </c>
    </row>
    <row r="317" spans="1:17" x14ac:dyDescent="0.25">
      <c r="A317" s="10" t="s">
        <v>68</v>
      </c>
      <c r="B317" s="10" t="s">
        <v>847</v>
      </c>
      <c r="C317" s="11" t="s">
        <v>754</v>
      </c>
      <c r="D317" s="12" t="s">
        <v>70</v>
      </c>
      <c r="E317" s="10" t="s">
        <v>849</v>
      </c>
      <c r="F317" s="10" t="s">
        <v>67</v>
      </c>
      <c r="G317" s="10" t="s">
        <v>57</v>
      </c>
      <c r="H317" s="10" t="s">
        <v>215</v>
      </c>
      <c r="I317" s="10" t="s">
        <v>851</v>
      </c>
      <c r="J317" s="10" t="s">
        <v>404</v>
      </c>
      <c r="K317" s="10">
        <v>1</v>
      </c>
      <c r="L317" s="3">
        <v>35900</v>
      </c>
      <c r="M317" s="3">
        <v>4500</v>
      </c>
      <c r="N317" s="3">
        <v>4000</v>
      </c>
      <c r="O317" s="10"/>
      <c r="P317" s="10" t="s">
        <v>755</v>
      </c>
      <c r="Q317" s="10" t="s">
        <v>756</v>
      </c>
    </row>
    <row r="318" spans="1:17" x14ac:dyDescent="0.25">
      <c r="A318" s="10" t="s">
        <v>68</v>
      </c>
      <c r="B318" s="10" t="s">
        <v>847</v>
      </c>
      <c r="C318" s="11" t="s">
        <v>754</v>
      </c>
      <c r="D318" s="12" t="s">
        <v>70</v>
      </c>
      <c r="E318" s="10" t="s">
        <v>849</v>
      </c>
      <c r="F318" s="10" t="s">
        <v>67</v>
      </c>
      <c r="G318" s="10" t="s">
        <v>56</v>
      </c>
      <c r="H318" s="10" t="s">
        <v>215</v>
      </c>
      <c r="I318" s="10" t="s">
        <v>851</v>
      </c>
      <c r="J318" s="10" t="s">
        <v>405</v>
      </c>
      <c r="K318" s="10">
        <v>1</v>
      </c>
      <c r="L318" s="3">
        <v>32310</v>
      </c>
      <c r="M318" s="3">
        <v>4500</v>
      </c>
      <c r="N318" s="3">
        <v>4000</v>
      </c>
      <c r="O318" s="10"/>
      <c r="P318" s="10" t="s">
        <v>755</v>
      </c>
      <c r="Q318" s="10" t="s">
        <v>756</v>
      </c>
    </row>
    <row r="319" spans="1:17" ht="25.5" x14ac:dyDescent="0.25">
      <c r="A319" s="10" t="s">
        <v>68</v>
      </c>
      <c r="B319" s="10" t="s">
        <v>847</v>
      </c>
      <c r="C319" s="11" t="s">
        <v>44</v>
      </c>
      <c r="D319" s="12" t="s">
        <v>70</v>
      </c>
      <c r="E319" s="10" t="s">
        <v>849</v>
      </c>
      <c r="F319" s="10" t="s">
        <v>67</v>
      </c>
      <c r="G319" s="10" t="s">
        <v>57</v>
      </c>
      <c r="H319" s="10" t="s">
        <v>215</v>
      </c>
      <c r="I319" s="10" t="s">
        <v>851</v>
      </c>
      <c r="J319" s="10" t="s">
        <v>406</v>
      </c>
      <c r="K319" s="10">
        <v>1</v>
      </c>
      <c r="L319" s="3">
        <v>39900</v>
      </c>
      <c r="M319" s="3">
        <v>4500</v>
      </c>
      <c r="N319" s="3">
        <v>4000</v>
      </c>
      <c r="O319" s="10"/>
      <c r="P319" s="14">
        <v>56.136389000000001</v>
      </c>
      <c r="Q319" s="14">
        <v>47.191701999999999</v>
      </c>
    </row>
    <row r="320" spans="1:17" x14ac:dyDescent="0.25">
      <c r="A320" s="10" t="s">
        <v>68</v>
      </c>
      <c r="B320" s="10" t="s">
        <v>847</v>
      </c>
      <c r="C320" s="11" t="s">
        <v>720</v>
      </c>
      <c r="D320" s="12" t="s">
        <v>70</v>
      </c>
      <c r="E320" s="10" t="s">
        <v>849</v>
      </c>
      <c r="F320" s="10" t="s">
        <v>67</v>
      </c>
      <c r="G320" s="10" t="s">
        <v>57</v>
      </c>
      <c r="H320" s="10" t="s">
        <v>215</v>
      </c>
      <c r="I320" s="10" t="s">
        <v>851</v>
      </c>
      <c r="J320" s="10" t="s">
        <v>407</v>
      </c>
      <c r="K320" s="10">
        <v>1</v>
      </c>
      <c r="L320" s="3">
        <v>22900</v>
      </c>
      <c r="M320" s="3">
        <v>4500</v>
      </c>
      <c r="N320" s="3">
        <v>4000</v>
      </c>
      <c r="O320" s="10"/>
      <c r="P320" s="10" t="s">
        <v>721</v>
      </c>
      <c r="Q320" s="10" t="s">
        <v>722</v>
      </c>
    </row>
    <row r="321" spans="1:17" x14ac:dyDescent="0.25">
      <c r="A321" s="10" t="s">
        <v>68</v>
      </c>
      <c r="B321" s="10" t="s">
        <v>847</v>
      </c>
      <c r="C321" s="11" t="s">
        <v>720</v>
      </c>
      <c r="D321" s="12" t="s">
        <v>70</v>
      </c>
      <c r="E321" s="10" t="s">
        <v>849</v>
      </c>
      <c r="F321" s="10" t="s">
        <v>67</v>
      </c>
      <c r="G321" s="10" t="s">
        <v>56</v>
      </c>
      <c r="H321" s="10" t="s">
        <v>215</v>
      </c>
      <c r="I321" s="10" t="s">
        <v>204</v>
      </c>
      <c r="J321" s="10" t="s">
        <v>408</v>
      </c>
      <c r="K321" s="10">
        <v>1</v>
      </c>
      <c r="L321" s="3">
        <v>39510</v>
      </c>
      <c r="M321" s="3">
        <v>4500</v>
      </c>
      <c r="N321" s="3">
        <v>4000</v>
      </c>
      <c r="O321" s="10"/>
      <c r="P321" s="10" t="s">
        <v>721</v>
      </c>
      <c r="Q321" s="10" t="s">
        <v>722</v>
      </c>
    </row>
    <row r="322" spans="1:17" x14ac:dyDescent="0.25">
      <c r="A322" s="10" t="s">
        <v>68</v>
      </c>
      <c r="B322" s="10" t="s">
        <v>847</v>
      </c>
      <c r="C322" s="11" t="s">
        <v>783</v>
      </c>
      <c r="D322" s="11" t="s">
        <v>70</v>
      </c>
      <c r="E322" s="10" t="s">
        <v>849</v>
      </c>
      <c r="F322" s="10" t="s">
        <v>67</v>
      </c>
      <c r="G322" s="10" t="s">
        <v>57</v>
      </c>
      <c r="H322" s="10" t="s">
        <v>215</v>
      </c>
      <c r="I322" s="10" t="s">
        <v>851</v>
      </c>
      <c r="J322" s="10" t="s">
        <v>409</v>
      </c>
      <c r="K322" s="10">
        <v>1</v>
      </c>
      <c r="L322" s="3">
        <v>43900</v>
      </c>
      <c r="M322" s="3">
        <v>4500</v>
      </c>
      <c r="N322" s="3">
        <v>4000</v>
      </c>
      <c r="O322" s="10"/>
      <c r="P322" s="10"/>
      <c r="Q322" s="10"/>
    </row>
    <row r="323" spans="1:17" x14ac:dyDescent="0.25">
      <c r="A323" s="10" t="s">
        <v>68</v>
      </c>
      <c r="B323" s="10" t="s">
        <v>847</v>
      </c>
      <c r="C323" s="11" t="s">
        <v>783</v>
      </c>
      <c r="D323" s="11" t="s">
        <v>70</v>
      </c>
      <c r="E323" s="10" t="s">
        <v>849</v>
      </c>
      <c r="F323" s="10" t="s">
        <v>67</v>
      </c>
      <c r="G323" s="10" t="s">
        <v>56</v>
      </c>
      <c r="H323" s="10" t="s">
        <v>215</v>
      </c>
      <c r="I323" s="10" t="s">
        <v>851</v>
      </c>
      <c r="J323" s="10" t="s">
        <v>410</v>
      </c>
      <c r="K323" s="10">
        <v>1</v>
      </c>
      <c r="L323" s="3">
        <v>39510</v>
      </c>
      <c r="M323" s="3">
        <v>4500</v>
      </c>
      <c r="N323" s="3">
        <v>4000</v>
      </c>
      <c r="O323" s="10"/>
      <c r="P323" s="10"/>
      <c r="Q323" s="10"/>
    </row>
    <row r="324" spans="1:17" x14ac:dyDescent="0.25">
      <c r="A324" s="10" t="s">
        <v>68</v>
      </c>
      <c r="B324" s="10" t="s">
        <v>847</v>
      </c>
      <c r="C324" s="11" t="s">
        <v>45</v>
      </c>
      <c r="D324" s="11" t="s">
        <v>70</v>
      </c>
      <c r="E324" s="10" t="s">
        <v>849</v>
      </c>
      <c r="F324" s="10" t="s">
        <v>67</v>
      </c>
      <c r="G324" s="10" t="s">
        <v>57</v>
      </c>
      <c r="H324" s="10" t="s">
        <v>215</v>
      </c>
      <c r="I324" s="10" t="s">
        <v>851</v>
      </c>
      <c r="J324" s="10" t="s">
        <v>411</v>
      </c>
      <c r="K324" s="10">
        <v>1</v>
      </c>
      <c r="L324" s="3">
        <v>39900</v>
      </c>
      <c r="M324" s="3">
        <v>4500</v>
      </c>
      <c r="N324" s="3">
        <v>4000</v>
      </c>
      <c r="O324" s="10"/>
      <c r="P324" s="14">
        <v>56.096259000000003</v>
      </c>
      <c r="Q324" s="14">
        <v>47.284740999999997</v>
      </c>
    </row>
    <row r="325" spans="1:17" x14ac:dyDescent="0.25">
      <c r="A325" s="10" t="s">
        <v>68</v>
      </c>
      <c r="B325" s="10" t="s">
        <v>847</v>
      </c>
      <c r="C325" s="11" t="s">
        <v>589</v>
      </c>
      <c r="D325" s="12" t="s">
        <v>70</v>
      </c>
      <c r="E325" s="10" t="s">
        <v>849</v>
      </c>
      <c r="F325" s="10" t="s">
        <v>67</v>
      </c>
      <c r="G325" s="10" t="s">
        <v>57</v>
      </c>
      <c r="H325" s="10" t="s">
        <v>215</v>
      </c>
      <c r="I325" s="10" t="s">
        <v>851</v>
      </c>
      <c r="J325" s="10" t="s">
        <v>412</v>
      </c>
      <c r="K325" s="10">
        <v>1</v>
      </c>
      <c r="L325" s="3">
        <v>39900</v>
      </c>
      <c r="M325" s="3">
        <v>4500</v>
      </c>
      <c r="N325" s="3">
        <v>4000</v>
      </c>
      <c r="O325" s="10"/>
      <c r="P325" s="10" t="s">
        <v>590</v>
      </c>
      <c r="Q325" s="10" t="s">
        <v>591</v>
      </c>
    </row>
    <row r="326" spans="1:17" x14ac:dyDescent="0.25">
      <c r="A326" s="10" t="s">
        <v>68</v>
      </c>
      <c r="B326" s="10" t="s">
        <v>847</v>
      </c>
      <c r="C326" s="11" t="s">
        <v>589</v>
      </c>
      <c r="D326" s="12" t="s">
        <v>70</v>
      </c>
      <c r="E326" s="10" t="s">
        <v>849</v>
      </c>
      <c r="F326" s="10" t="s">
        <v>67</v>
      </c>
      <c r="G326" s="10" t="s">
        <v>56</v>
      </c>
      <c r="H326" s="10" t="s">
        <v>215</v>
      </c>
      <c r="I326" s="10" t="s">
        <v>851</v>
      </c>
      <c r="J326" s="10" t="s">
        <v>413</v>
      </c>
      <c r="K326" s="10">
        <v>1</v>
      </c>
      <c r="L326" s="3">
        <v>35910</v>
      </c>
      <c r="M326" s="3">
        <v>4500</v>
      </c>
      <c r="N326" s="3">
        <v>4000</v>
      </c>
      <c r="O326" s="10"/>
      <c r="P326" s="10" t="s">
        <v>590</v>
      </c>
      <c r="Q326" s="10" t="s">
        <v>591</v>
      </c>
    </row>
    <row r="327" spans="1:17" ht="25.5" x14ac:dyDescent="0.25">
      <c r="A327" s="10" t="s">
        <v>68</v>
      </c>
      <c r="B327" s="10" t="s">
        <v>847</v>
      </c>
      <c r="C327" s="11" t="s">
        <v>706</v>
      </c>
      <c r="D327" s="11" t="s">
        <v>70</v>
      </c>
      <c r="E327" s="10" t="s">
        <v>849</v>
      </c>
      <c r="F327" s="10" t="s">
        <v>67</v>
      </c>
      <c r="G327" s="10" t="s">
        <v>57</v>
      </c>
      <c r="H327" s="10" t="s">
        <v>215</v>
      </c>
      <c r="I327" s="10" t="s">
        <v>851</v>
      </c>
      <c r="J327" s="10" t="s">
        <v>414</v>
      </c>
      <c r="K327" s="10">
        <v>1</v>
      </c>
      <c r="L327" s="3">
        <v>29900</v>
      </c>
      <c r="M327" s="3">
        <v>4500</v>
      </c>
      <c r="N327" s="3">
        <v>4000</v>
      </c>
      <c r="O327" s="10"/>
      <c r="P327" s="10" t="s">
        <v>707</v>
      </c>
      <c r="Q327" s="10" t="s">
        <v>708</v>
      </c>
    </row>
    <row r="328" spans="1:17" ht="25.5" x14ac:dyDescent="0.25">
      <c r="A328" s="10" t="s">
        <v>68</v>
      </c>
      <c r="B328" s="10" t="s">
        <v>847</v>
      </c>
      <c r="C328" s="11" t="s">
        <v>706</v>
      </c>
      <c r="D328" s="12" t="s">
        <v>70</v>
      </c>
      <c r="E328" s="10" t="s">
        <v>849</v>
      </c>
      <c r="F328" s="10" t="s">
        <v>67</v>
      </c>
      <c r="G328" s="10" t="s">
        <v>56</v>
      </c>
      <c r="H328" s="10" t="s">
        <v>215</v>
      </c>
      <c r="I328" s="10" t="s">
        <v>851</v>
      </c>
      <c r="J328" s="10" t="s">
        <v>415</v>
      </c>
      <c r="K328" s="10">
        <v>1</v>
      </c>
      <c r="L328" s="3">
        <v>26910</v>
      </c>
      <c r="M328" s="3">
        <v>4500</v>
      </c>
      <c r="N328" s="3">
        <v>4000</v>
      </c>
      <c r="O328" s="10"/>
      <c r="P328" s="10" t="s">
        <v>707</v>
      </c>
      <c r="Q328" s="10" t="s">
        <v>708</v>
      </c>
    </row>
    <row r="329" spans="1:17" x14ac:dyDescent="0.25">
      <c r="A329" s="10" t="s">
        <v>68</v>
      </c>
      <c r="B329" s="10" t="s">
        <v>847</v>
      </c>
      <c r="C329" s="11" t="s">
        <v>784</v>
      </c>
      <c r="D329" s="12" t="s">
        <v>70</v>
      </c>
      <c r="E329" s="10" t="s">
        <v>849</v>
      </c>
      <c r="F329" s="10" t="s">
        <v>67</v>
      </c>
      <c r="G329" s="10" t="s">
        <v>57</v>
      </c>
      <c r="H329" s="10" t="s">
        <v>215</v>
      </c>
      <c r="I329" s="10" t="s">
        <v>851</v>
      </c>
      <c r="J329" s="10" t="s">
        <v>416</v>
      </c>
      <c r="K329" s="10">
        <v>1</v>
      </c>
      <c r="L329" s="3">
        <v>39900</v>
      </c>
      <c r="M329" s="3">
        <v>4500</v>
      </c>
      <c r="N329" s="3">
        <v>4000</v>
      </c>
      <c r="O329" s="10"/>
      <c r="P329" s="10">
        <f ca="1">IFERROR(__xludf.DUMMYFUNCTION("""COMPUTED_VALUE"""),56.126786)</f>
        <v>56.126786000000003</v>
      </c>
      <c r="Q329" s="10">
        <f ca="1">IFERROR(__xludf.DUMMYFUNCTION("""COMPUTED_VALUE"""),47.336612)</f>
        <v>47.336612000000002</v>
      </c>
    </row>
    <row r="330" spans="1:17" x14ac:dyDescent="0.25">
      <c r="A330" s="10" t="s">
        <v>68</v>
      </c>
      <c r="B330" s="10" t="s">
        <v>847</v>
      </c>
      <c r="C330" s="11" t="s">
        <v>47</v>
      </c>
      <c r="D330" s="12" t="s">
        <v>70</v>
      </c>
      <c r="E330" s="10" t="s">
        <v>849</v>
      </c>
      <c r="F330" s="10" t="s">
        <v>67</v>
      </c>
      <c r="G330" s="10" t="s">
        <v>56</v>
      </c>
      <c r="H330" s="10" t="s">
        <v>215</v>
      </c>
      <c r="I330" s="10" t="s">
        <v>851</v>
      </c>
      <c r="J330" s="10" t="s">
        <v>417</v>
      </c>
      <c r="K330" s="10">
        <v>1</v>
      </c>
      <c r="L330" s="3">
        <v>26910</v>
      </c>
      <c r="M330" s="3">
        <v>4500</v>
      </c>
      <c r="N330" s="3">
        <v>4000</v>
      </c>
      <c r="O330" s="10"/>
      <c r="P330" s="14">
        <v>56.097155000000001</v>
      </c>
      <c r="Q330" s="14">
        <v>47.279477</v>
      </c>
    </row>
    <row r="331" spans="1:17" x14ac:dyDescent="0.25">
      <c r="A331" s="10" t="s">
        <v>68</v>
      </c>
      <c r="B331" s="10" t="s">
        <v>847</v>
      </c>
      <c r="C331" s="11" t="s">
        <v>573</v>
      </c>
      <c r="D331" s="12" t="s">
        <v>70</v>
      </c>
      <c r="E331" s="10" t="s">
        <v>849</v>
      </c>
      <c r="F331" s="10" t="s">
        <v>67</v>
      </c>
      <c r="G331" s="10" t="s">
        <v>57</v>
      </c>
      <c r="H331" s="10" t="s">
        <v>215</v>
      </c>
      <c r="I331" s="10" t="s">
        <v>851</v>
      </c>
      <c r="J331" s="10" t="s">
        <v>418</v>
      </c>
      <c r="K331" s="10">
        <v>1</v>
      </c>
      <c r="L331" s="3">
        <v>29900</v>
      </c>
      <c r="M331" s="3">
        <v>4500</v>
      </c>
      <c r="N331" s="3">
        <v>4000</v>
      </c>
      <c r="O331" s="10"/>
      <c r="P331" s="10" t="s">
        <v>574</v>
      </c>
      <c r="Q331" s="10" t="s">
        <v>575</v>
      </c>
    </row>
    <row r="332" spans="1:17" x14ac:dyDescent="0.25">
      <c r="A332" s="10" t="s">
        <v>68</v>
      </c>
      <c r="B332" s="10" t="s">
        <v>847</v>
      </c>
      <c r="C332" s="11" t="s">
        <v>573</v>
      </c>
      <c r="D332" s="12" t="s">
        <v>70</v>
      </c>
      <c r="E332" s="10" t="s">
        <v>849</v>
      </c>
      <c r="F332" s="10" t="s">
        <v>67</v>
      </c>
      <c r="G332" s="10" t="s">
        <v>56</v>
      </c>
      <c r="H332" s="10" t="s">
        <v>215</v>
      </c>
      <c r="I332" s="10" t="s">
        <v>851</v>
      </c>
      <c r="J332" s="10" t="s">
        <v>419</v>
      </c>
      <c r="K332" s="10">
        <v>1</v>
      </c>
      <c r="L332" s="3">
        <v>26910</v>
      </c>
      <c r="M332" s="3">
        <v>4500</v>
      </c>
      <c r="N332" s="3">
        <v>4000</v>
      </c>
      <c r="O332" s="10"/>
      <c r="P332" s="10" t="s">
        <v>574</v>
      </c>
      <c r="Q332" s="10" t="s">
        <v>575</v>
      </c>
    </row>
    <row r="333" spans="1:17" ht="25.5" x14ac:dyDescent="0.25">
      <c r="A333" s="10" t="s">
        <v>68</v>
      </c>
      <c r="B333" s="10" t="s">
        <v>847</v>
      </c>
      <c r="C333" s="11" t="s">
        <v>48</v>
      </c>
      <c r="D333" s="12" t="s">
        <v>70</v>
      </c>
      <c r="E333" s="10" t="s">
        <v>849</v>
      </c>
      <c r="F333" s="10" t="s">
        <v>67</v>
      </c>
      <c r="G333" s="10" t="s">
        <v>57</v>
      </c>
      <c r="H333" s="10" t="s">
        <v>215</v>
      </c>
      <c r="I333" s="10" t="s">
        <v>204</v>
      </c>
      <c r="J333" s="10" t="s">
        <v>420</v>
      </c>
      <c r="K333" s="10">
        <v>1</v>
      </c>
      <c r="L333" s="3">
        <v>43900</v>
      </c>
      <c r="M333" s="3">
        <v>4500</v>
      </c>
      <c r="N333" s="3">
        <v>4000</v>
      </c>
      <c r="O333" s="10"/>
      <c r="P333" s="14">
        <v>56.130704999999999</v>
      </c>
      <c r="Q333" s="14">
        <v>47.242471999999999</v>
      </c>
    </row>
    <row r="334" spans="1:17" x14ac:dyDescent="0.25">
      <c r="A334" s="10" t="s">
        <v>68</v>
      </c>
      <c r="B334" s="10" t="s">
        <v>847</v>
      </c>
      <c r="C334" s="11" t="s">
        <v>49</v>
      </c>
      <c r="D334" s="12" t="s">
        <v>70</v>
      </c>
      <c r="E334" s="10" t="s">
        <v>849</v>
      </c>
      <c r="F334" s="10" t="s">
        <v>67</v>
      </c>
      <c r="G334" s="10" t="s">
        <v>57</v>
      </c>
      <c r="H334" s="10" t="s">
        <v>215</v>
      </c>
      <c r="I334" s="10" t="s">
        <v>851</v>
      </c>
      <c r="J334" s="10" t="s">
        <v>421</v>
      </c>
      <c r="K334" s="10">
        <v>1</v>
      </c>
      <c r="L334" s="3">
        <v>39900</v>
      </c>
      <c r="M334" s="3">
        <v>4500</v>
      </c>
      <c r="N334" s="3">
        <v>4000</v>
      </c>
      <c r="O334" s="10"/>
      <c r="P334" s="14">
        <v>56.128340000000001</v>
      </c>
      <c r="Q334" s="14">
        <v>47.304166000000002</v>
      </c>
    </row>
    <row r="335" spans="1:17" ht="25.5" x14ac:dyDescent="0.25">
      <c r="A335" s="10" t="s">
        <v>68</v>
      </c>
      <c r="B335" s="10" t="s">
        <v>847</v>
      </c>
      <c r="C335" s="11" t="s">
        <v>681</v>
      </c>
      <c r="D335" s="12" t="s">
        <v>70</v>
      </c>
      <c r="E335" s="10" t="s">
        <v>849</v>
      </c>
      <c r="F335" s="10" t="s">
        <v>67</v>
      </c>
      <c r="G335" s="10" t="s">
        <v>57</v>
      </c>
      <c r="H335" s="10" t="s">
        <v>215</v>
      </c>
      <c r="I335" s="10" t="s">
        <v>851</v>
      </c>
      <c r="J335" s="10" t="s">
        <v>422</v>
      </c>
      <c r="K335" s="10">
        <v>1</v>
      </c>
      <c r="L335" s="3">
        <v>35900</v>
      </c>
      <c r="M335" s="3">
        <v>4500</v>
      </c>
      <c r="N335" s="3">
        <v>4000</v>
      </c>
      <c r="O335" s="10"/>
      <c r="P335" s="10" t="s">
        <v>682</v>
      </c>
      <c r="Q335" s="10" t="s">
        <v>683</v>
      </c>
    </row>
    <row r="336" spans="1:17" ht="25.5" x14ac:dyDescent="0.25">
      <c r="A336" s="10" t="s">
        <v>68</v>
      </c>
      <c r="B336" s="10" t="s">
        <v>847</v>
      </c>
      <c r="C336" s="11" t="s">
        <v>681</v>
      </c>
      <c r="D336" s="12" t="s">
        <v>70</v>
      </c>
      <c r="E336" s="10" t="s">
        <v>849</v>
      </c>
      <c r="F336" s="10" t="s">
        <v>67</v>
      </c>
      <c r="G336" s="10" t="s">
        <v>56</v>
      </c>
      <c r="H336" s="10" t="s">
        <v>215</v>
      </c>
      <c r="I336" s="10" t="s">
        <v>851</v>
      </c>
      <c r="J336" s="10" t="s">
        <v>423</v>
      </c>
      <c r="K336" s="10">
        <v>1</v>
      </c>
      <c r="L336" s="3">
        <v>26910</v>
      </c>
      <c r="M336" s="3">
        <v>4500</v>
      </c>
      <c r="N336" s="3">
        <v>4000</v>
      </c>
      <c r="O336" s="10"/>
      <c r="P336" s="10" t="s">
        <v>682</v>
      </c>
      <c r="Q336" s="10" t="s">
        <v>683</v>
      </c>
    </row>
    <row r="337" spans="1:17" x14ac:dyDescent="0.25">
      <c r="A337" s="10" t="s">
        <v>68</v>
      </c>
      <c r="B337" s="10" t="s">
        <v>847</v>
      </c>
      <c r="C337" s="11" t="s">
        <v>619</v>
      </c>
      <c r="D337" s="12" t="s">
        <v>70</v>
      </c>
      <c r="E337" s="10" t="s">
        <v>849</v>
      </c>
      <c r="F337" s="10" t="s">
        <v>67</v>
      </c>
      <c r="G337" s="10" t="s">
        <v>57</v>
      </c>
      <c r="H337" s="10" t="s">
        <v>215</v>
      </c>
      <c r="I337" s="10" t="s">
        <v>851</v>
      </c>
      <c r="J337" s="10" t="s">
        <v>424</v>
      </c>
      <c r="K337" s="10">
        <v>1</v>
      </c>
      <c r="L337" s="3">
        <v>39900</v>
      </c>
      <c r="M337" s="3">
        <v>4500</v>
      </c>
      <c r="N337" s="3">
        <v>4000</v>
      </c>
      <c r="O337" s="10"/>
      <c r="P337" s="10" t="s">
        <v>620</v>
      </c>
      <c r="Q337" s="10" t="s">
        <v>621</v>
      </c>
    </row>
    <row r="338" spans="1:17" x14ac:dyDescent="0.25">
      <c r="A338" s="10" t="s">
        <v>68</v>
      </c>
      <c r="B338" s="10" t="s">
        <v>847</v>
      </c>
      <c r="C338" s="11" t="s">
        <v>619</v>
      </c>
      <c r="D338" s="12" t="s">
        <v>70</v>
      </c>
      <c r="E338" s="10" t="s">
        <v>849</v>
      </c>
      <c r="F338" s="10" t="s">
        <v>67</v>
      </c>
      <c r="G338" s="10" t="s">
        <v>56</v>
      </c>
      <c r="H338" s="10" t="s">
        <v>215</v>
      </c>
      <c r="I338" s="10" t="s">
        <v>851</v>
      </c>
      <c r="J338" s="10" t="s">
        <v>425</v>
      </c>
      <c r="K338" s="10">
        <v>1</v>
      </c>
      <c r="L338" s="3">
        <v>26910</v>
      </c>
      <c r="M338" s="3">
        <v>4500</v>
      </c>
      <c r="N338" s="3">
        <v>4000</v>
      </c>
      <c r="O338" s="10"/>
      <c r="P338" s="10" t="s">
        <v>620</v>
      </c>
      <c r="Q338" s="10" t="s">
        <v>621</v>
      </c>
    </row>
    <row r="339" spans="1:17" x14ac:dyDescent="0.25">
      <c r="A339" s="10" t="s">
        <v>68</v>
      </c>
      <c r="B339" s="10" t="s">
        <v>847</v>
      </c>
      <c r="C339" s="11" t="s">
        <v>607</v>
      </c>
      <c r="D339" s="12" t="s">
        <v>70</v>
      </c>
      <c r="E339" s="10" t="s">
        <v>849</v>
      </c>
      <c r="F339" s="10" t="s">
        <v>67</v>
      </c>
      <c r="G339" s="10" t="s">
        <v>57</v>
      </c>
      <c r="H339" s="10" t="s">
        <v>215</v>
      </c>
      <c r="I339" s="10" t="s">
        <v>851</v>
      </c>
      <c r="J339" s="10" t="s">
        <v>426</v>
      </c>
      <c r="K339" s="10">
        <v>1</v>
      </c>
      <c r="L339" s="3">
        <v>43900</v>
      </c>
      <c r="M339" s="3">
        <v>4500</v>
      </c>
      <c r="N339" s="3">
        <v>4000</v>
      </c>
      <c r="O339" s="10"/>
      <c r="P339" s="10" t="s">
        <v>608</v>
      </c>
      <c r="Q339" s="10" t="s">
        <v>609</v>
      </c>
    </row>
    <row r="340" spans="1:17" x14ac:dyDescent="0.25">
      <c r="A340" s="10" t="s">
        <v>68</v>
      </c>
      <c r="B340" s="10" t="s">
        <v>847</v>
      </c>
      <c r="C340" s="11" t="s">
        <v>607</v>
      </c>
      <c r="D340" s="12" t="s">
        <v>70</v>
      </c>
      <c r="E340" s="10" t="s">
        <v>849</v>
      </c>
      <c r="F340" s="10" t="s">
        <v>67</v>
      </c>
      <c r="G340" s="10" t="s">
        <v>56</v>
      </c>
      <c r="H340" s="10" t="s">
        <v>215</v>
      </c>
      <c r="I340" s="10" t="s">
        <v>851</v>
      </c>
      <c r="J340" s="10" t="s">
        <v>427</v>
      </c>
      <c r="K340" s="10">
        <v>1</v>
      </c>
      <c r="L340" s="3">
        <v>35910</v>
      </c>
      <c r="M340" s="3">
        <v>4500</v>
      </c>
      <c r="N340" s="3">
        <v>4000</v>
      </c>
      <c r="O340" s="10"/>
      <c r="P340" s="10" t="s">
        <v>608</v>
      </c>
      <c r="Q340" s="10" t="s">
        <v>609</v>
      </c>
    </row>
    <row r="341" spans="1:17" x14ac:dyDescent="0.25">
      <c r="A341" s="10" t="s">
        <v>68</v>
      </c>
      <c r="B341" s="10" t="s">
        <v>847</v>
      </c>
      <c r="C341" s="11" t="s">
        <v>51</v>
      </c>
      <c r="D341" s="12" t="s">
        <v>70</v>
      </c>
      <c r="E341" s="10" t="s">
        <v>849</v>
      </c>
      <c r="F341" s="10" t="s">
        <v>67</v>
      </c>
      <c r="G341" s="10" t="s">
        <v>57</v>
      </c>
      <c r="H341" s="10" t="s">
        <v>215</v>
      </c>
      <c r="I341" s="10" t="s">
        <v>851</v>
      </c>
      <c r="J341" s="10" t="s">
        <v>428</v>
      </c>
      <c r="K341" s="10">
        <v>1</v>
      </c>
      <c r="L341" s="3">
        <v>35900</v>
      </c>
      <c r="M341" s="3">
        <v>4500</v>
      </c>
      <c r="N341" s="3">
        <v>4000</v>
      </c>
      <c r="O341" s="10"/>
      <c r="P341" s="14">
        <v>56.132153000000002</v>
      </c>
      <c r="Q341" s="14">
        <v>47.272305000000003</v>
      </c>
    </row>
    <row r="342" spans="1:17" ht="25.5" x14ac:dyDescent="0.25">
      <c r="A342" s="10" t="s">
        <v>68</v>
      </c>
      <c r="B342" s="10" t="s">
        <v>847</v>
      </c>
      <c r="C342" s="11" t="s">
        <v>533</v>
      </c>
      <c r="D342" s="12" t="s">
        <v>70</v>
      </c>
      <c r="E342" s="10" t="s">
        <v>849</v>
      </c>
      <c r="F342" s="10" t="s">
        <v>67</v>
      </c>
      <c r="G342" s="10" t="s">
        <v>56</v>
      </c>
      <c r="H342" s="10" t="s">
        <v>215</v>
      </c>
      <c r="I342" s="10" t="s">
        <v>851</v>
      </c>
      <c r="J342" s="10" t="s">
        <v>429</v>
      </c>
      <c r="K342" s="10">
        <v>1</v>
      </c>
      <c r="L342" s="3">
        <v>35910</v>
      </c>
      <c r="M342" s="3">
        <v>4500</v>
      </c>
      <c r="N342" s="3">
        <v>4000</v>
      </c>
      <c r="O342" s="10"/>
      <c r="P342" s="10">
        <f ca="1">IFERROR(__xludf.DUMMYFUNCTION("""COMPUTED_VALUE"""),56.144299)</f>
        <v>56.144298999999997</v>
      </c>
      <c r="Q342" s="10">
        <f ca="1">IFERROR(__xludf.DUMMYFUNCTION("""COMPUTED_VALUE"""),47.208903)</f>
        <v>47.208902999999999</v>
      </c>
    </row>
    <row r="343" spans="1:17" x14ac:dyDescent="0.25">
      <c r="A343" s="10" t="s">
        <v>68</v>
      </c>
      <c r="B343" s="10" t="s">
        <v>847</v>
      </c>
      <c r="C343" s="11" t="s">
        <v>53</v>
      </c>
      <c r="D343" s="12" t="s">
        <v>70</v>
      </c>
      <c r="E343" s="10" t="s">
        <v>849</v>
      </c>
      <c r="F343" s="10" t="s">
        <v>67</v>
      </c>
      <c r="G343" s="10" t="s">
        <v>57</v>
      </c>
      <c r="H343" s="10" t="s">
        <v>215</v>
      </c>
      <c r="I343" s="10" t="s">
        <v>851</v>
      </c>
      <c r="J343" s="10" t="s">
        <v>430</v>
      </c>
      <c r="K343" s="10">
        <v>1</v>
      </c>
      <c r="L343" s="3">
        <v>29900</v>
      </c>
      <c r="M343" s="3">
        <v>4500</v>
      </c>
      <c r="N343" s="3">
        <v>4000</v>
      </c>
      <c r="O343" s="10"/>
      <c r="P343" s="10">
        <f ca="1">IFERROR(__xludf.DUMMYFUNCTION("""COMPUTED_VALUE"""),56.140357)</f>
        <v>56.140357000000002</v>
      </c>
      <c r="Q343" s="10">
        <f ca="1">IFERROR(__xludf.DUMMYFUNCTION("""COMPUTED_VALUE"""),47.176087)</f>
        <v>47.176087000000003</v>
      </c>
    </row>
    <row r="344" spans="1:17" x14ac:dyDescent="0.25">
      <c r="A344" s="10" t="s">
        <v>68</v>
      </c>
      <c r="B344" s="10" t="s">
        <v>847</v>
      </c>
      <c r="C344" s="11" t="s">
        <v>521</v>
      </c>
      <c r="D344" s="12" t="s">
        <v>70</v>
      </c>
      <c r="E344" s="10" t="s">
        <v>849</v>
      </c>
      <c r="F344" s="10" t="s">
        <v>67</v>
      </c>
      <c r="G344" s="10" t="s">
        <v>56</v>
      </c>
      <c r="H344" s="10" t="s">
        <v>215</v>
      </c>
      <c r="I344" s="10" t="s">
        <v>851</v>
      </c>
      <c r="J344" s="10" t="s">
        <v>431</v>
      </c>
      <c r="K344" s="10">
        <v>1</v>
      </c>
      <c r="L344" s="3">
        <v>35910</v>
      </c>
      <c r="M344" s="3">
        <v>4500</v>
      </c>
      <c r="N344" s="3">
        <v>4000</v>
      </c>
      <c r="O344" s="10"/>
      <c r="P344" s="10" t="s">
        <v>522</v>
      </c>
      <c r="Q344" s="10" t="s">
        <v>523</v>
      </c>
    </row>
    <row r="345" spans="1:17" x14ac:dyDescent="0.25">
      <c r="A345" s="10" t="s">
        <v>68</v>
      </c>
      <c r="B345" s="10" t="s">
        <v>847</v>
      </c>
      <c r="C345" s="11" t="s">
        <v>596</v>
      </c>
      <c r="D345" s="12" t="s">
        <v>70</v>
      </c>
      <c r="E345" s="10" t="s">
        <v>849</v>
      </c>
      <c r="F345" s="10" t="s">
        <v>67</v>
      </c>
      <c r="G345" s="10" t="s">
        <v>56</v>
      </c>
      <c r="H345" s="10" t="s">
        <v>215</v>
      </c>
      <c r="I345" s="10" t="s">
        <v>851</v>
      </c>
      <c r="J345" s="10" t="s">
        <v>432</v>
      </c>
      <c r="K345" s="10">
        <v>1</v>
      </c>
      <c r="L345" s="3">
        <v>39510</v>
      </c>
      <c r="M345" s="3">
        <v>4500</v>
      </c>
      <c r="N345" s="3">
        <v>4000</v>
      </c>
      <c r="O345" s="10"/>
      <c r="P345" s="10" t="s">
        <v>597</v>
      </c>
      <c r="Q345" s="10" t="s">
        <v>598</v>
      </c>
    </row>
    <row r="346" spans="1:17" x14ac:dyDescent="0.25">
      <c r="A346" s="10" t="s">
        <v>68</v>
      </c>
      <c r="B346" s="10" t="s">
        <v>847</v>
      </c>
      <c r="C346" s="11" t="s">
        <v>702</v>
      </c>
      <c r="D346" s="12" t="s">
        <v>70</v>
      </c>
      <c r="E346" s="10" t="s">
        <v>849</v>
      </c>
      <c r="F346" s="10" t="s">
        <v>67</v>
      </c>
      <c r="G346" s="10" t="s">
        <v>56</v>
      </c>
      <c r="H346" s="10" t="s">
        <v>215</v>
      </c>
      <c r="I346" s="10" t="s">
        <v>851</v>
      </c>
      <c r="J346" s="10" t="s">
        <v>433</v>
      </c>
      <c r="K346" s="10">
        <v>1</v>
      </c>
      <c r="L346" s="3">
        <v>35910</v>
      </c>
      <c r="M346" s="3">
        <v>4500</v>
      </c>
      <c r="N346" s="3">
        <v>4000</v>
      </c>
      <c r="O346" s="10"/>
      <c r="P346" s="10" t="s">
        <v>703</v>
      </c>
      <c r="Q346" s="10" t="s">
        <v>704</v>
      </c>
    </row>
    <row r="347" spans="1:17" ht="25.5" x14ac:dyDescent="0.25">
      <c r="A347" s="10" t="s">
        <v>68</v>
      </c>
      <c r="B347" s="10" t="s">
        <v>847</v>
      </c>
      <c r="C347" s="11" t="s">
        <v>624</v>
      </c>
      <c r="D347" s="12" t="s">
        <v>70</v>
      </c>
      <c r="E347" s="13" t="s">
        <v>849</v>
      </c>
      <c r="F347" s="10" t="s">
        <v>67</v>
      </c>
      <c r="G347" s="10" t="s">
        <v>57</v>
      </c>
      <c r="H347" s="10" t="s">
        <v>203</v>
      </c>
      <c r="I347" s="10" t="s">
        <v>851</v>
      </c>
      <c r="J347" s="10" t="s">
        <v>434</v>
      </c>
      <c r="K347" s="10">
        <v>1</v>
      </c>
      <c r="L347" s="3">
        <v>29900</v>
      </c>
      <c r="M347" s="3">
        <v>4500</v>
      </c>
      <c r="N347" s="3">
        <v>4000</v>
      </c>
      <c r="O347" s="10" t="s">
        <v>875</v>
      </c>
      <c r="P347" s="10"/>
      <c r="Q347" s="10"/>
    </row>
    <row r="348" spans="1:17" ht="25.5" x14ac:dyDescent="0.25">
      <c r="A348" s="10" t="s">
        <v>68</v>
      </c>
      <c r="B348" s="10" t="s">
        <v>847</v>
      </c>
      <c r="C348" s="11" t="s">
        <v>624</v>
      </c>
      <c r="D348" s="12" t="s">
        <v>70</v>
      </c>
      <c r="E348" s="13" t="s">
        <v>849</v>
      </c>
      <c r="F348" s="10" t="s">
        <v>67</v>
      </c>
      <c r="G348" s="10" t="s">
        <v>56</v>
      </c>
      <c r="H348" s="10" t="s">
        <v>203</v>
      </c>
      <c r="I348" s="10" t="s">
        <v>851</v>
      </c>
      <c r="J348" s="10" t="s">
        <v>435</v>
      </c>
      <c r="K348" s="10">
        <v>1</v>
      </c>
      <c r="L348" s="3">
        <v>29900</v>
      </c>
      <c r="M348" s="3">
        <v>4500</v>
      </c>
      <c r="N348" s="3">
        <v>4000</v>
      </c>
      <c r="O348" s="10" t="s">
        <v>875</v>
      </c>
      <c r="P348" s="10"/>
      <c r="Q348" s="10"/>
    </row>
    <row r="349" spans="1:17" x14ac:dyDescent="0.25">
      <c r="A349" s="10" t="s">
        <v>68</v>
      </c>
      <c r="B349" s="10" t="s">
        <v>847</v>
      </c>
      <c r="C349" s="11" t="s">
        <v>527</v>
      </c>
      <c r="D349" s="12" t="s">
        <v>70</v>
      </c>
      <c r="E349" s="10" t="s">
        <v>849</v>
      </c>
      <c r="F349" s="10" t="s">
        <v>67</v>
      </c>
      <c r="G349" s="10" t="s">
        <v>56</v>
      </c>
      <c r="H349" s="10" t="s">
        <v>215</v>
      </c>
      <c r="I349" s="10" t="s">
        <v>851</v>
      </c>
      <c r="J349" s="10" t="s">
        <v>436</v>
      </c>
      <c r="K349" s="10">
        <v>1</v>
      </c>
      <c r="L349" s="3">
        <v>35910</v>
      </c>
      <c r="M349" s="3">
        <v>4500</v>
      </c>
      <c r="N349" s="3">
        <v>4000</v>
      </c>
      <c r="O349" s="10"/>
      <c r="P349" s="10"/>
      <c r="Q349" s="10"/>
    </row>
    <row r="350" spans="1:17" x14ac:dyDescent="0.25">
      <c r="A350" s="10" t="s">
        <v>68</v>
      </c>
      <c r="B350" s="10" t="s">
        <v>847</v>
      </c>
      <c r="C350" s="11" t="s">
        <v>761</v>
      </c>
      <c r="D350" s="12" t="s">
        <v>70</v>
      </c>
      <c r="E350" s="10" t="s">
        <v>849</v>
      </c>
      <c r="F350" s="10" t="s">
        <v>67</v>
      </c>
      <c r="G350" s="10" t="s">
        <v>57</v>
      </c>
      <c r="H350" s="10" t="s">
        <v>215</v>
      </c>
      <c r="I350" s="10" t="s">
        <v>851</v>
      </c>
      <c r="J350" s="10" t="s">
        <v>437</v>
      </c>
      <c r="K350" s="10">
        <v>1</v>
      </c>
      <c r="L350" s="3">
        <v>29900</v>
      </c>
      <c r="M350" s="3">
        <v>4500</v>
      </c>
      <c r="N350" s="3">
        <v>4000</v>
      </c>
      <c r="O350" s="10"/>
      <c r="P350" s="10" t="s">
        <v>762</v>
      </c>
      <c r="Q350" s="10" t="s">
        <v>763</v>
      </c>
    </row>
    <row r="351" spans="1:17" x14ac:dyDescent="0.25">
      <c r="A351" s="10" t="s">
        <v>68</v>
      </c>
      <c r="B351" s="10" t="s">
        <v>847</v>
      </c>
      <c r="C351" s="11" t="s">
        <v>761</v>
      </c>
      <c r="D351" s="12" t="s">
        <v>70</v>
      </c>
      <c r="E351" s="10" t="s">
        <v>849</v>
      </c>
      <c r="F351" s="10" t="s">
        <v>67</v>
      </c>
      <c r="G351" s="10" t="s">
        <v>56</v>
      </c>
      <c r="H351" s="10" t="s">
        <v>215</v>
      </c>
      <c r="I351" s="10" t="s">
        <v>851</v>
      </c>
      <c r="J351" s="10" t="s">
        <v>438</v>
      </c>
      <c r="K351" s="10">
        <v>1</v>
      </c>
      <c r="L351" s="3">
        <v>26910</v>
      </c>
      <c r="M351" s="3">
        <v>4500</v>
      </c>
      <c r="N351" s="3">
        <v>4000</v>
      </c>
      <c r="O351" s="10"/>
      <c r="P351" s="10" t="s">
        <v>762</v>
      </c>
      <c r="Q351" s="10" t="s">
        <v>763</v>
      </c>
    </row>
    <row r="352" spans="1:17" x14ac:dyDescent="0.25">
      <c r="A352" s="10" t="s">
        <v>68</v>
      </c>
      <c r="B352" s="10" t="s">
        <v>847</v>
      </c>
      <c r="C352" s="11" t="s">
        <v>773</v>
      </c>
      <c r="D352" s="12" t="s">
        <v>70</v>
      </c>
      <c r="E352" s="10" t="s">
        <v>849</v>
      </c>
      <c r="F352" s="10" t="s">
        <v>67</v>
      </c>
      <c r="G352" s="10" t="s">
        <v>57</v>
      </c>
      <c r="H352" s="10"/>
      <c r="I352" s="10" t="s">
        <v>851</v>
      </c>
      <c r="J352" s="10" t="s">
        <v>439</v>
      </c>
      <c r="K352" s="10">
        <v>1</v>
      </c>
      <c r="L352" s="3">
        <v>24900</v>
      </c>
      <c r="M352" s="3">
        <v>4500</v>
      </c>
      <c r="N352" s="3">
        <v>4000</v>
      </c>
      <c r="O352" s="10"/>
      <c r="P352" s="10"/>
      <c r="Q352" s="10"/>
    </row>
    <row r="353" spans="1:17" x14ac:dyDescent="0.25">
      <c r="A353" s="10" t="s">
        <v>68</v>
      </c>
      <c r="B353" s="10" t="s">
        <v>847</v>
      </c>
      <c r="C353" s="11" t="s">
        <v>773</v>
      </c>
      <c r="D353" s="12" t="s">
        <v>70</v>
      </c>
      <c r="E353" s="10" t="s">
        <v>849</v>
      </c>
      <c r="F353" s="10" t="s">
        <v>67</v>
      </c>
      <c r="G353" s="10" t="s">
        <v>56</v>
      </c>
      <c r="H353" s="10"/>
      <c r="I353" s="10" t="s">
        <v>851</v>
      </c>
      <c r="J353" s="10" t="s">
        <v>440</v>
      </c>
      <c r="K353" s="10">
        <v>1</v>
      </c>
      <c r="L353" s="3">
        <v>24900</v>
      </c>
      <c r="M353" s="3">
        <v>4500</v>
      </c>
      <c r="N353" s="3">
        <v>4000</v>
      </c>
      <c r="O353" s="10"/>
      <c r="P353" s="10"/>
      <c r="Q353" s="10"/>
    </row>
    <row r="354" spans="1:17" x14ac:dyDescent="0.25">
      <c r="A354" s="10" t="s">
        <v>68</v>
      </c>
      <c r="B354" s="10" t="s">
        <v>847</v>
      </c>
      <c r="C354" s="11" t="s">
        <v>654</v>
      </c>
      <c r="D354" s="12" t="s">
        <v>70</v>
      </c>
      <c r="E354" s="10" t="s">
        <v>849</v>
      </c>
      <c r="F354" s="10" t="s">
        <v>67</v>
      </c>
      <c r="G354" s="10" t="s">
        <v>57</v>
      </c>
      <c r="H354" s="10"/>
      <c r="I354" s="10" t="s">
        <v>851</v>
      </c>
      <c r="J354" s="10" t="s">
        <v>441</v>
      </c>
      <c r="K354" s="10">
        <v>1</v>
      </c>
      <c r="L354" s="3">
        <v>22410</v>
      </c>
      <c r="M354" s="3">
        <v>4500</v>
      </c>
      <c r="N354" s="3">
        <v>4000</v>
      </c>
      <c r="O354" s="10"/>
      <c r="P354" s="10"/>
      <c r="Q354" s="10"/>
    </row>
    <row r="355" spans="1:17" x14ac:dyDescent="0.25">
      <c r="A355" s="10" t="s">
        <v>68</v>
      </c>
      <c r="B355" s="10" t="s">
        <v>847</v>
      </c>
      <c r="C355" s="11" t="s">
        <v>654</v>
      </c>
      <c r="D355" s="12" t="s">
        <v>70</v>
      </c>
      <c r="E355" s="10" t="s">
        <v>849</v>
      </c>
      <c r="F355" s="10" t="s">
        <v>67</v>
      </c>
      <c r="G355" s="10" t="s">
        <v>56</v>
      </c>
      <c r="H355" s="10"/>
      <c r="I355" s="10" t="s">
        <v>851</v>
      </c>
      <c r="J355" s="10" t="s">
        <v>442</v>
      </c>
      <c r="K355" s="10">
        <v>1</v>
      </c>
      <c r="L355" s="3">
        <v>24900</v>
      </c>
      <c r="M355" s="3">
        <v>4500</v>
      </c>
      <c r="N355" s="3">
        <v>4000</v>
      </c>
      <c r="O355" s="10"/>
      <c r="P355" s="10"/>
      <c r="Q355" s="10"/>
    </row>
    <row r="356" spans="1:17" ht="25.5" x14ac:dyDescent="0.25">
      <c r="A356" s="10" t="s">
        <v>68</v>
      </c>
      <c r="B356" s="10" t="s">
        <v>847</v>
      </c>
      <c r="C356" s="11" t="s">
        <v>638</v>
      </c>
      <c r="D356" s="12" t="s">
        <v>70</v>
      </c>
      <c r="E356" s="10" t="s">
        <v>849</v>
      </c>
      <c r="F356" s="10" t="s">
        <v>67</v>
      </c>
      <c r="G356" s="10" t="s">
        <v>57</v>
      </c>
      <c r="H356" s="10"/>
      <c r="I356" s="10" t="s">
        <v>851</v>
      </c>
      <c r="J356" s="10" t="s">
        <v>443</v>
      </c>
      <c r="K356" s="10">
        <v>1</v>
      </c>
      <c r="L356" s="3">
        <v>24900</v>
      </c>
      <c r="M356" s="3">
        <v>4500</v>
      </c>
      <c r="N356" s="3">
        <v>4000</v>
      </c>
      <c r="O356" s="10"/>
      <c r="P356" s="10"/>
      <c r="Q356" s="10"/>
    </row>
    <row r="357" spans="1:17" ht="25.5" x14ac:dyDescent="0.25">
      <c r="A357" s="10" t="s">
        <v>68</v>
      </c>
      <c r="B357" s="10" t="s">
        <v>847</v>
      </c>
      <c r="C357" s="11" t="s">
        <v>638</v>
      </c>
      <c r="D357" s="12" t="s">
        <v>70</v>
      </c>
      <c r="E357" s="10" t="s">
        <v>849</v>
      </c>
      <c r="F357" s="10" t="s">
        <v>67</v>
      </c>
      <c r="G357" s="10" t="s">
        <v>56</v>
      </c>
      <c r="H357" s="10"/>
      <c r="I357" s="10" t="s">
        <v>851</v>
      </c>
      <c r="J357" s="10" t="s">
        <v>444</v>
      </c>
      <c r="K357" s="10">
        <v>1</v>
      </c>
      <c r="L357" s="3">
        <v>22410</v>
      </c>
      <c r="M357" s="3">
        <v>4500</v>
      </c>
      <c r="N357" s="3">
        <v>4000</v>
      </c>
      <c r="O357" s="10"/>
      <c r="P357" s="10"/>
      <c r="Q357" s="10"/>
    </row>
    <row r="358" spans="1:17" x14ac:dyDescent="0.25">
      <c r="A358" s="10" t="s">
        <v>68</v>
      </c>
      <c r="B358" s="10" t="s">
        <v>847</v>
      </c>
      <c r="C358" s="11" t="s">
        <v>727</v>
      </c>
      <c r="D358" s="12" t="s">
        <v>70</v>
      </c>
      <c r="E358" s="10" t="s">
        <v>849</v>
      </c>
      <c r="F358" s="10" t="s">
        <v>67</v>
      </c>
      <c r="G358" s="10" t="s">
        <v>57</v>
      </c>
      <c r="H358" s="10"/>
      <c r="I358" s="10" t="s">
        <v>851</v>
      </c>
      <c r="J358" s="10" t="s">
        <v>445</v>
      </c>
      <c r="K358" s="10">
        <v>1</v>
      </c>
      <c r="L358" s="3">
        <v>22410</v>
      </c>
      <c r="M358" s="3">
        <v>4500</v>
      </c>
      <c r="N358" s="3">
        <v>4000</v>
      </c>
      <c r="O358" s="10"/>
      <c r="P358" s="10" t="s">
        <v>725</v>
      </c>
      <c r="Q358" s="10" t="s">
        <v>726</v>
      </c>
    </row>
    <row r="359" spans="1:17" x14ac:dyDescent="0.25">
      <c r="A359" s="10" t="s">
        <v>68</v>
      </c>
      <c r="B359" s="10" t="s">
        <v>847</v>
      </c>
      <c r="C359" s="11" t="s">
        <v>727</v>
      </c>
      <c r="D359" s="12" t="s">
        <v>70</v>
      </c>
      <c r="E359" s="10" t="s">
        <v>849</v>
      </c>
      <c r="F359" s="10" t="s">
        <v>67</v>
      </c>
      <c r="G359" s="10" t="s">
        <v>56</v>
      </c>
      <c r="H359" s="10"/>
      <c r="I359" s="10" t="s">
        <v>851</v>
      </c>
      <c r="J359" s="10" t="s">
        <v>446</v>
      </c>
      <c r="K359" s="10">
        <v>1</v>
      </c>
      <c r="L359" s="3">
        <v>24900</v>
      </c>
      <c r="M359" s="3">
        <v>4500</v>
      </c>
      <c r="N359" s="3">
        <v>4000</v>
      </c>
      <c r="O359" s="10"/>
      <c r="P359" s="10" t="s">
        <v>725</v>
      </c>
      <c r="Q359" s="10" t="s">
        <v>726</v>
      </c>
    </row>
    <row r="360" spans="1:17" x14ac:dyDescent="0.25">
      <c r="A360" s="10" t="s">
        <v>68</v>
      </c>
      <c r="B360" s="10" t="s">
        <v>847</v>
      </c>
      <c r="C360" s="11" t="s">
        <v>644</v>
      </c>
      <c r="D360" s="12" t="s">
        <v>70</v>
      </c>
      <c r="E360" s="10" t="s">
        <v>849</v>
      </c>
      <c r="F360" s="10" t="s">
        <v>67</v>
      </c>
      <c r="G360" s="10" t="s">
        <v>57</v>
      </c>
      <c r="H360" s="10"/>
      <c r="I360" s="10" t="s">
        <v>851</v>
      </c>
      <c r="J360" s="10" t="s">
        <v>447</v>
      </c>
      <c r="K360" s="10">
        <v>1</v>
      </c>
      <c r="L360" s="3">
        <v>24900</v>
      </c>
      <c r="M360" s="3">
        <v>4500</v>
      </c>
      <c r="N360" s="3">
        <v>4000</v>
      </c>
      <c r="O360" s="10"/>
      <c r="P360" s="10" t="s">
        <v>626</v>
      </c>
      <c r="Q360" s="10" t="s">
        <v>627</v>
      </c>
    </row>
    <row r="361" spans="1:17" x14ac:dyDescent="0.25">
      <c r="A361" s="10" t="s">
        <v>68</v>
      </c>
      <c r="B361" s="10" t="s">
        <v>847</v>
      </c>
      <c r="C361" s="11" t="s">
        <v>644</v>
      </c>
      <c r="D361" s="12" t="s">
        <v>70</v>
      </c>
      <c r="E361" s="10" t="s">
        <v>849</v>
      </c>
      <c r="F361" s="10" t="s">
        <v>67</v>
      </c>
      <c r="G361" s="10" t="s">
        <v>56</v>
      </c>
      <c r="H361" s="10"/>
      <c r="I361" s="10" t="s">
        <v>851</v>
      </c>
      <c r="J361" s="10" t="s">
        <v>448</v>
      </c>
      <c r="K361" s="10">
        <v>1</v>
      </c>
      <c r="L361" s="3">
        <v>22410</v>
      </c>
      <c r="M361" s="3">
        <v>4500</v>
      </c>
      <c r="N361" s="3">
        <v>4000</v>
      </c>
      <c r="O361" s="10"/>
      <c r="P361" s="10" t="s">
        <v>626</v>
      </c>
      <c r="Q361" s="10" t="s">
        <v>627</v>
      </c>
    </row>
    <row r="362" spans="1:17" x14ac:dyDescent="0.25">
      <c r="A362" s="10" t="s">
        <v>68</v>
      </c>
      <c r="B362" s="10" t="s">
        <v>847</v>
      </c>
      <c r="C362" s="11" t="s">
        <v>772</v>
      </c>
      <c r="D362" s="12" t="s">
        <v>70</v>
      </c>
      <c r="E362" s="10" t="s">
        <v>849</v>
      </c>
      <c r="F362" s="10" t="s">
        <v>67</v>
      </c>
      <c r="G362" s="10" t="s">
        <v>57</v>
      </c>
      <c r="H362" s="10" t="s">
        <v>215</v>
      </c>
      <c r="I362" s="10" t="s">
        <v>851</v>
      </c>
      <c r="J362" s="10" t="s">
        <v>449</v>
      </c>
      <c r="K362" s="10">
        <v>1</v>
      </c>
      <c r="L362" s="3">
        <v>28900</v>
      </c>
      <c r="M362" s="3">
        <v>4500</v>
      </c>
      <c r="N362" s="3">
        <v>4000</v>
      </c>
      <c r="O362" s="10"/>
      <c r="P362" s="10" t="s">
        <v>725</v>
      </c>
      <c r="Q362" s="10" t="s">
        <v>726</v>
      </c>
    </row>
    <row r="363" spans="1:17" x14ac:dyDescent="0.25">
      <c r="A363" s="10" t="s">
        <v>68</v>
      </c>
      <c r="B363" s="10" t="s">
        <v>847</v>
      </c>
      <c r="C363" s="11" t="s">
        <v>772</v>
      </c>
      <c r="D363" s="12" t="s">
        <v>70</v>
      </c>
      <c r="E363" s="10" t="s">
        <v>849</v>
      </c>
      <c r="F363" s="10" t="s">
        <v>67</v>
      </c>
      <c r="G363" s="10" t="s">
        <v>56</v>
      </c>
      <c r="H363" s="10" t="s">
        <v>215</v>
      </c>
      <c r="I363" s="10" t="s">
        <v>851</v>
      </c>
      <c r="J363" s="10" t="s">
        <v>450</v>
      </c>
      <c r="K363" s="10">
        <v>1</v>
      </c>
      <c r="L363" s="3">
        <v>22410</v>
      </c>
      <c r="M363" s="3">
        <v>4500</v>
      </c>
      <c r="N363" s="3">
        <v>4000</v>
      </c>
      <c r="O363" s="10"/>
      <c r="P363" s="10" t="s">
        <v>725</v>
      </c>
      <c r="Q363" s="10" t="s">
        <v>726</v>
      </c>
    </row>
    <row r="364" spans="1:17" x14ac:dyDescent="0.25">
      <c r="A364" s="10" t="s">
        <v>68</v>
      </c>
      <c r="B364" s="10" t="s">
        <v>847</v>
      </c>
      <c r="C364" s="11" t="s">
        <v>774</v>
      </c>
      <c r="D364" s="12" t="s">
        <v>70</v>
      </c>
      <c r="E364" s="10" t="s">
        <v>849</v>
      </c>
      <c r="F364" s="10" t="s">
        <v>67</v>
      </c>
      <c r="G364" s="10" t="s">
        <v>57</v>
      </c>
      <c r="H364" s="10" t="s">
        <v>215</v>
      </c>
      <c r="I364" s="10" t="s">
        <v>851</v>
      </c>
      <c r="J364" s="10" t="s">
        <v>451</v>
      </c>
      <c r="K364" s="10">
        <v>1</v>
      </c>
      <c r="L364" s="3">
        <v>24900</v>
      </c>
      <c r="M364" s="3">
        <v>4500</v>
      </c>
      <c r="N364" s="3">
        <v>4000</v>
      </c>
      <c r="O364" s="10"/>
      <c r="P364" s="10"/>
      <c r="Q364" s="10"/>
    </row>
    <row r="365" spans="1:17" x14ac:dyDescent="0.25">
      <c r="A365" s="10" t="s">
        <v>68</v>
      </c>
      <c r="B365" s="10" t="s">
        <v>847</v>
      </c>
      <c r="C365" s="11" t="s">
        <v>774</v>
      </c>
      <c r="D365" s="12" t="s">
        <v>70</v>
      </c>
      <c r="E365" s="10" t="s">
        <v>849</v>
      </c>
      <c r="F365" s="10" t="s">
        <v>67</v>
      </c>
      <c r="G365" s="10" t="s">
        <v>56</v>
      </c>
      <c r="H365" s="10" t="s">
        <v>215</v>
      </c>
      <c r="I365" s="10" t="s">
        <v>851</v>
      </c>
      <c r="J365" s="10" t="s">
        <v>452</v>
      </c>
      <c r="K365" s="10">
        <v>1</v>
      </c>
      <c r="L365" s="3">
        <v>18810</v>
      </c>
      <c r="M365" s="3">
        <v>4500</v>
      </c>
      <c r="N365" s="3">
        <v>4000</v>
      </c>
      <c r="O365" s="10"/>
      <c r="P365" s="10"/>
      <c r="Q365" s="10"/>
    </row>
    <row r="366" spans="1:17" x14ac:dyDescent="0.25">
      <c r="A366" s="10" t="s">
        <v>68</v>
      </c>
      <c r="B366" s="10" t="s">
        <v>847</v>
      </c>
      <c r="C366" s="11" t="s">
        <v>658</v>
      </c>
      <c r="D366" s="12" t="s">
        <v>70</v>
      </c>
      <c r="E366" s="10" t="s">
        <v>849</v>
      </c>
      <c r="F366" s="10" t="s">
        <v>67</v>
      </c>
      <c r="G366" s="10" t="s">
        <v>57</v>
      </c>
      <c r="H366" s="10" t="s">
        <v>215</v>
      </c>
      <c r="I366" s="10" t="s">
        <v>851</v>
      </c>
      <c r="J366" s="10" t="s">
        <v>453</v>
      </c>
      <c r="K366" s="10">
        <v>1</v>
      </c>
      <c r="L366" s="3">
        <v>24900</v>
      </c>
      <c r="M366" s="3">
        <v>4500</v>
      </c>
      <c r="N366" s="3">
        <v>4000</v>
      </c>
      <c r="O366" s="10"/>
      <c r="P366" s="10"/>
      <c r="Q366" s="10"/>
    </row>
    <row r="367" spans="1:17" x14ac:dyDescent="0.25">
      <c r="A367" s="10" t="s">
        <v>68</v>
      </c>
      <c r="B367" s="10" t="s">
        <v>847</v>
      </c>
      <c r="C367" s="11" t="s">
        <v>658</v>
      </c>
      <c r="D367" s="12" t="s">
        <v>70</v>
      </c>
      <c r="E367" s="10" t="s">
        <v>849</v>
      </c>
      <c r="F367" s="10" t="s">
        <v>67</v>
      </c>
      <c r="G367" s="10" t="s">
        <v>56</v>
      </c>
      <c r="H367" s="10" t="s">
        <v>215</v>
      </c>
      <c r="I367" s="10" t="s">
        <v>851</v>
      </c>
      <c r="J367" s="10" t="s">
        <v>454</v>
      </c>
      <c r="K367" s="10">
        <v>1</v>
      </c>
      <c r="L367" s="3">
        <v>22410</v>
      </c>
      <c r="M367" s="3">
        <v>4500</v>
      </c>
      <c r="N367" s="3">
        <v>4000</v>
      </c>
      <c r="O367" s="10"/>
      <c r="P367" s="10"/>
      <c r="Q367" s="10"/>
    </row>
    <row r="368" spans="1:17" ht="25.5" x14ac:dyDescent="0.25">
      <c r="A368" s="10" t="s">
        <v>68</v>
      </c>
      <c r="B368" s="10" t="s">
        <v>847</v>
      </c>
      <c r="C368" s="11" t="s">
        <v>735</v>
      </c>
      <c r="D368" s="12" t="s">
        <v>70</v>
      </c>
      <c r="E368" s="10" t="s">
        <v>849</v>
      </c>
      <c r="F368" s="10" t="s">
        <v>67</v>
      </c>
      <c r="G368" s="10" t="s">
        <v>57</v>
      </c>
      <c r="H368" s="10" t="s">
        <v>215</v>
      </c>
      <c r="I368" s="10" t="s">
        <v>851</v>
      </c>
      <c r="J368" s="10" t="s">
        <v>455</v>
      </c>
      <c r="K368" s="10">
        <v>1</v>
      </c>
      <c r="L368" s="3">
        <v>24900</v>
      </c>
      <c r="M368" s="3">
        <v>4500</v>
      </c>
      <c r="N368" s="3">
        <v>4000</v>
      </c>
      <c r="O368" s="10"/>
      <c r="P368" s="10"/>
      <c r="Q368" s="10"/>
    </row>
    <row r="369" spans="1:17" ht="25.5" x14ac:dyDescent="0.25">
      <c r="A369" s="10" t="s">
        <v>68</v>
      </c>
      <c r="B369" s="10" t="s">
        <v>847</v>
      </c>
      <c r="C369" s="11" t="s">
        <v>735</v>
      </c>
      <c r="D369" s="12" t="s">
        <v>70</v>
      </c>
      <c r="E369" s="10" t="s">
        <v>849</v>
      </c>
      <c r="F369" s="10" t="s">
        <v>67</v>
      </c>
      <c r="G369" s="10" t="s">
        <v>56</v>
      </c>
      <c r="H369" s="10" t="s">
        <v>215</v>
      </c>
      <c r="I369" s="10" t="s">
        <v>851</v>
      </c>
      <c r="J369" s="10" t="s">
        <v>456</v>
      </c>
      <c r="K369" s="10">
        <v>1</v>
      </c>
      <c r="L369" s="3">
        <v>18810</v>
      </c>
      <c r="M369" s="3">
        <v>4500</v>
      </c>
      <c r="N369" s="3">
        <v>4000</v>
      </c>
      <c r="O369" s="10"/>
      <c r="P369" s="10"/>
      <c r="Q369" s="10"/>
    </row>
    <row r="370" spans="1:17" ht="25.5" x14ac:dyDescent="0.25">
      <c r="A370" s="10" t="s">
        <v>68</v>
      </c>
      <c r="B370" s="10" t="s">
        <v>847</v>
      </c>
      <c r="C370" s="11" t="s">
        <v>733</v>
      </c>
      <c r="D370" s="12" t="s">
        <v>70</v>
      </c>
      <c r="E370" s="10" t="s">
        <v>849</v>
      </c>
      <c r="F370" s="10" t="s">
        <v>67</v>
      </c>
      <c r="G370" s="10" t="s">
        <v>57</v>
      </c>
      <c r="H370" s="10" t="s">
        <v>215</v>
      </c>
      <c r="I370" s="10" t="s">
        <v>851</v>
      </c>
      <c r="J370" s="10" t="s">
        <v>457</v>
      </c>
      <c r="K370" s="10">
        <v>1</v>
      </c>
      <c r="L370" s="3">
        <v>24900</v>
      </c>
      <c r="M370" s="3">
        <v>4500</v>
      </c>
      <c r="N370" s="3">
        <v>4000</v>
      </c>
      <c r="O370" s="10"/>
      <c r="P370" s="10"/>
      <c r="Q370" s="10"/>
    </row>
    <row r="371" spans="1:17" ht="25.5" x14ac:dyDescent="0.25">
      <c r="A371" s="10" t="s">
        <v>68</v>
      </c>
      <c r="B371" s="10" t="s">
        <v>847</v>
      </c>
      <c r="C371" s="11" t="s">
        <v>733</v>
      </c>
      <c r="D371" s="12" t="s">
        <v>70</v>
      </c>
      <c r="E371" s="10" t="s">
        <v>849</v>
      </c>
      <c r="F371" s="10" t="s">
        <v>67</v>
      </c>
      <c r="G371" s="10" t="s">
        <v>56</v>
      </c>
      <c r="H371" s="10" t="s">
        <v>215</v>
      </c>
      <c r="I371" s="10" t="s">
        <v>851</v>
      </c>
      <c r="J371" s="10" t="s">
        <v>458</v>
      </c>
      <c r="K371" s="10">
        <v>1</v>
      </c>
      <c r="L371" s="3">
        <v>18810</v>
      </c>
      <c r="M371" s="3">
        <v>4500</v>
      </c>
      <c r="N371" s="3">
        <v>4000</v>
      </c>
      <c r="O371" s="10"/>
      <c r="P371" s="10"/>
      <c r="Q371" s="10"/>
    </row>
    <row r="372" spans="1:17" ht="25.5" x14ac:dyDescent="0.25">
      <c r="A372" s="10" t="s">
        <v>68</v>
      </c>
      <c r="B372" s="10" t="s">
        <v>847</v>
      </c>
      <c r="C372" s="11" t="s">
        <v>648</v>
      </c>
      <c r="D372" s="12" t="s">
        <v>70</v>
      </c>
      <c r="E372" s="10" t="s">
        <v>849</v>
      </c>
      <c r="F372" s="10" t="s">
        <v>67</v>
      </c>
      <c r="G372" s="10" t="s">
        <v>57</v>
      </c>
      <c r="H372" s="10" t="s">
        <v>215</v>
      </c>
      <c r="I372" s="10" t="s">
        <v>851</v>
      </c>
      <c r="J372" s="10" t="s">
        <v>459</v>
      </c>
      <c r="K372" s="10">
        <v>1</v>
      </c>
      <c r="L372" s="3">
        <v>24900</v>
      </c>
      <c r="M372" s="3">
        <v>4500</v>
      </c>
      <c r="N372" s="3">
        <v>4000</v>
      </c>
      <c r="O372" s="10"/>
      <c r="P372" s="10" t="s">
        <v>649</v>
      </c>
      <c r="Q372" s="10" t="s">
        <v>650</v>
      </c>
    </row>
    <row r="373" spans="1:17" ht="25.5" x14ac:dyDescent="0.25">
      <c r="A373" s="10" t="s">
        <v>68</v>
      </c>
      <c r="B373" s="10" t="s">
        <v>847</v>
      </c>
      <c r="C373" s="11" t="s">
        <v>648</v>
      </c>
      <c r="D373" s="12" t="s">
        <v>70</v>
      </c>
      <c r="E373" s="10" t="s">
        <v>849</v>
      </c>
      <c r="F373" s="10" t="s">
        <v>67</v>
      </c>
      <c r="G373" s="10" t="s">
        <v>56</v>
      </c>
      <c r="H373" s="10" t="s">
        <v>215</v>
      </c>
      <c r="I373" s="10" t="s">
        <v>851</v>
      </c>
      <c r="J373" s="10" t="s">
        <v>460</v>
      </c>
      <c r="K373" s="10">
        <v>1</v>
      </c>
      <c r="L373" s="3">
        <v>22410</v>
      </c>
      <c r="M373" s="3">
        <v>4500</v>
      </c>
      <c r="N373" s="3">
        <v>4000</v>
      </c>
      <c r="O373" s="10"/>
      <c r="P373" s="10" t="s">
        <v>649</v>
      </c>
      <c r="Q373" s="10" t="s">
        <v>650</v>
      </c>
    </row>
    <row r="374" spans="1:17" ht="25.5" x14ac:dyDescent="0.25">
      <c r="A374" s="10" t="s">
        <v>68</v>
      </c>
      <c r="B374" s="10" t="s">
        <v>847</v>
      </c>
      <c r="C374" s="11" t="s">
        <v>730</v>
      </c>
      <c r="D374" s="12" t="s">
        <v>70</v>
      </c>
      <c r="E374" s="10" t="s">
        <v>849</v>
      </c>
      <c r="F374" s="10" t="s">
        <v>67</v>
      </c>
      <c r="G374" s="10" t="s">
        <v>57</v>
      </c>
      <c r="H374" s="10" t="s">
        <v>215</v>
      </c>
      <c r="I374" s="10" t="s">
        <v>851</v>
      </c>
      <c r="J374" s="10" t="s">
        <v>461</v>
      </c>
      <c r="K374" s="10">
        <v>1</v>
      </c>
      <c r="L374" s="3">
        <v>24900</v>
      </c>
      <c r="M374" s="3">
        <v>4500</v>
      </c>
      <c r="N374" s="3">
        <v>4000</v>
      </c>
      <c r="O374" s="10"/>
      <c r="P374" s="10"/>
      <c r="Q374" s="10"/>
    </row>
    <row r="375" spans="1:17" ht="25.5" x14ac:dyDescent="0.25">
      <c r="A375" s="10" t="s">
        <v>68</v>
      </c>
      <c r="B375" s="10" t="s">
        <v>847</v>
      </c>
      <c r="C375" s="11" t="s">
        <v>730</v>
      </c>
      <c r="D375" s="12" t="s">
        <v>70</v>
      </c>
      <c r="E375" s="10" t="s">
        <v>849</v>
      </c>
      <c r="F375" s="10" t="s">
        <v>67</v>
      </c>
      <c r="G375" s="10" t="s">
        <v>56</v>
      </c>
      <c r="H375" s="10" t="s">
        <v>215</v>
      </c>
      <c r="I375" s="10" t="s">
        <v>851</v>
      </c>
      <c r="J375" s="10" t="s">
        <v>462</v>
      </c>
      <c r="K375" s="10">
        <v>1</v>
      </c>
      <c r="L375" s="3">
        <v>18810</v>
      </c>
      <c r="M375" s="3">
        <v>4500</v>
      </c>
      <c r="N375" s="3">
        <v>4000</v>
      </c>
      <c r="O375" s="10"/>
      <c r="P375" s="10"/>
      <c r="Q375" s="10"/>
    </row>
    <row r="376" spans="1:17" x14ac:dyDescent="0.25">
      <c r="A376" s="10" t="s">
        <v>68</v>
      </c>
      <c r="B376" s="10" t="s">
        <v>847</v>
      </c>
      <c r="C376" s="11" t="s">
        <v>734</v>
      </c>
      <c r="D376" s="12" t="s">
        <v>70</v>
      </c>
      <c r="E376" s="10" t="s">
        <v>849</v>
      </c>
      <c r="F376" s="10" t="s">
        <v>67</v>
      </c>
      <c r="G376" s="10" t="s">
        <v>57</v>
      </c>
      <c r="H376" s="10" t="s">
        <v>215</v>
      </c>
      <c r="I376" s="10" t="s">
        <v>851</v>
      </c>
      <c r="J376" s="10" t="s">
        <v>463</v>
      </c>
      <c r="K376" s="10">
        <v>1</v>
      </c>
      <c r="L376" s="3">
        <v>24900</v>
      </c>
      <c r="M376" s="3">
        <v>4500</v>
      </c>
      <c r="N376" s="3">
        <v>4000</v>
      </c>
      <c r="O376" s="10"/>
      <c r="P376" s="10"/>
      <c r="Q376" s="10"/>
    </row>
    <row r="377" spans="1:17" x14ac:dyDescent="0.25">
      <c r="A377" s="10" t="s">
        <v>68</v>
      </c>
      <c r="B377" s="10" t="s">
        <v>847</v>
      </c>
      <c r="C377" s="11" t="s">
        <v>734</v>
      </c>
      <c r="D377" s="12" t="s">
        <v>70</v>
      </c>
      <c r="E377" s="10" t="s">
        <v>849</v>
      </c>
      <c r="F377" s="10" t="s">
        <v>67</v>
      </c>
      <c r="G377" s="10" t="s">
        <v>56</v>
      </c>
      <c r="H377" s="10" t="s">
        <v>215</v>
      </c>
      <c r="I377" s="10" t="s">
        <v>851</v>
      </c>
      <c r="J377" s="10" t="s">
        <v>464</v>
      </c>
      <c r="K377" s="10">
        <v>1</v>
      </c>
      <c r="L377" s="3">
        <v>18810</v>
      </c>
      <c r="M377" s="3">
        <v>4500</v>
      </c>
      <c r="N377" s="3">
        <v>4000</v>
      </c>
      <c r="O377" s="10"/>
      <c r="P377" s="10"/>
      <c r="Q377" s="10"/>
    </row>
    <row r="378" spans="1:17" x14ac:dyDescent="0.25">
      <c r="A378" s="10" t="s">
        <v>68</v>
      </c>
      <c r="B378" s="10" t="s">
        <v>847</v>
      </c>
      <c r="C378" s="11" t="s">
        <v>724</v>
      </c>
      <c r="D378" s="12" t="s">
        <v>70</v>
      </c>
      <c r="E378" s="10" t="s">
        <v>849</v>
      </c>
      <c r="F378" s="10" t="s">
        <v>67</v>
      </c>
      <c r="G378" s="10" t="s">
        <v>57</v>
      </c>
      <c r="H378" s="10" t="s">
        <v>215</v>
      </c>
      <c r="I378" s="10" t="s">
        <v>851</v>
      </c>
      <c r="J378" s="10" t="s">
        <v>465</v>
      </c>
      <c r="K378" s="10">
        <v>1</v>
      </c>
      <c r="L378" s="3">
        <v>24900</v>
      </c>
      <c r="M378" s="3">
        <v>4500</v>
      </c>
      <c r="N378" s="3">
        <v>4000</v>
      </c>
      <c r="O378" s="10"/>
      <c r="P378" s="10" t="s">
        <v>725</v>
      </c>
      <c r="Q378" s="10" t="s">
        <v>726</v>
      </c>
    </row>
    <row r="379" spans="1:17" x14ac:dyDescent="0.25">
      <c r="A379" s="10" t="s">
        <v>68</v>
      </c>
      <c r="B379" s="10" t="s">
        <v>847</v>
      </c>
      <c r="C379" s="11" t="s">
        <v>724</v>
      </c>
      <c r="D379" s="12" t="s">
        <v>70</v>
      </c>
      <c r="E379" s="10" t="s">
        <v>849</v>
      </c>
      <c r="F379" s="10" t="s">
        <v>67</v>
      </c>
      <c r="G379" s="10" t="s">
        <v>56</v>
      </c>
      <c r="H379" s="10" t="s">
        <v>215</v>
      </c>
      <c r="I379" s="10" t="s">
        <v>851</v>
      </c>
      <c r="J379" s="10" t="s">
        <v>466</v>
      </c>
      <c r="K379" s="10">
        <v>1</v>
      </c>
      <c r="L379" s="3">
        <v>22410</v>
      </c>
      <c r="M379" s="3">
        <v>4500</v>
      </c>
      <c r="N379" s="3">
        <v>4000</v>
      </c>
      <c r="O379" s="10"/>
      <c r="P379" s="10" t="s">
        <v>725</v>
      </c>
      <c r="Q379" s="10" t="s">
        <v>726</v>
      </c>
    </row>
    <row r="380" spans="1:17" x14ac:dyDescent="0.25">
      <c r="A380" s="10" t="s">
        <v>68</v>
      </c>
      <c r="B380" s="10" t="s">
        <v>847</v>
      </c>
      <c r="C380" s="11" t="s">
        <v>728</v>
      </c>
      <c r="D380" s="12" t="s">
        <v>70</v>
      </c>
      <c r="E380" s="10" t="s">
        <v>849</v>
      </c>
      <c r="F380" s="10" t="s">
        <v>67</v>
      </c>
      <c r="G380" s="10" t="s">
        <v>57</v>
      </c>
      <c r="H380" s="10" t="s">
        <v>215</v>
      </c>
      <c r="I380" s="10" t="s">
        <v>851</v>
      </c>
      <c r="J380" s="10" t="s">
        <v>467</v>
      </c>
      <c r="K380" s="10">
        <v>1</v>
      </c>
      <c r="L380" s="3">
        <v>24900</v>
      </c>
      <c r="M380" s="3">
        <v>4500</v>
      </c>
      <c r="N380" s="3">
        <v>4000</v>
      </c>
      <c r="O380" s="10"/>
      <c r="P380" s="10"/>
      <c r="Q380" s="10"/>
    </row>
    <row r="381" spans="1:17" x14ac:dyDescent="0.25">
      <c r="A381" s="10" t="s">
        <v>68</v>
      </c>
      <c r="B381" s="10" t="s">
        <v>847</v>
      </c>
      <c r="C381" s="11" t="s">
        <v>728</v>
      </c>
      <c r="D381" s="12" t="s">
        <v>70</v>
      </c>
      <c r="E381" s="10" t="s">
        <v>849</v>
      </c>
      <c r="F381" s="10" t="s">
        <v>67</v>
      </c>
      <c r="G381" s="10" t="s">
        <v>56</v>
      </c>
      <c r="H381" s="10" t="s">
        <v>215</v>
      </c>
      <c r="I381" s="10" t="s">
        <v>851</v>
      </c>
      <c r="J381" s="10" t="s">
        <v>468</v>
      </c>
      <c r="K381" s="10">
        <v>1</v>
      </c>
      <c r="L381" s="3">
        <v>18810</v>
      </c>
      <c r="M381" s="3">
        <v>4500</v>
      </c>
      <c r="N381" s="3">
        <v>4000</v>
      </c>
      <c r="O381" s="10"/>
      <c r="P381" s="10"/>
      <c r="Q381" s="10"/>
    </row>
    <row r="382" spans="1:17" ht="25.5" x14ac:dyDescent="0.25">
      <c r="A382" s="10" t="s">
        <v>68</v>
      </c>
      <c r="B382" s="10" t="s">
        <v>847</v>
      </c>
      <c r="C382" s="11" t="s">
        <v>656</v>
      </c>
      <c r="D382" s="12" t="s">
        <v>70</v>
      </c>
      <c r="E382" s="10" t="s">
        <v>849</v>
      </c>
      <c r="F382" s="10" t="s">
        <v>67</v>
      </c>
      <c r="G382" s="10" t="s">
        <v>57</v>
      </c>
      <c r="H382" s="10" t="s">
        <v>215</v>
      </c>
      <c r="I382" s="10" t="s">
        <v>851</v>
      </c>
      <c r="J382" s="10" t="s">
        <v>469</v>
      </c>
      <c r="K382" s="10">
        <v>1</v>
      </c>
      <c r="L382" s="3">
        <v>24900</v>
      </c>
      <c r="M382" s="3">
        <v>4500</v>
      </c>
      <c r="N382" s="3">
        <v>4000</v>
      </c>
      <c r="O382" s="10"/>
      <c r="P382" s="10"/>
      <c r="Q382" s="10"/>
    </row>
    <row r="383" spans="1:17" ht="25.5" x14ac:dyDescent="0.25">
      <c r="A383" s="10" t="s">
        <v>68</v>
      </c>
      <c r="B383" s="10" t="s">
        <v>847</v>
      </c>
      <c r="C383" s="11" t="s">
        <v>656</v>
      </c>
      <c r="D383" s="12" t="s">
        <v>70</v>
      </c>
      <c r="E383" s="10" t="s">
        <v>849</v>
      </c>
      <c r="F383" s="10" t="s">
        <v>67</v>
      </c>
      <c r="G383" s="10" t="s">
        <v>56</v>
      </c>
      <c r="H383" s="10" t="s">
        <v>215</v>
      </c>
      <c r="I383" s="10" t="s">
        <v>851</v>
      </c>
      <c r="J383" s="10" t="s">
        <v>470</v>
      </c>
      <c r="K383" s="10">
        <v>1</v>
      </c>
      <c r="L383" s="3">
        <v>22410</v>
      </c>
      <c r="M383" s="3">
        <v>4500</v>
      </c>
      <c r="N383" s="3">
        <v>4000</v>
      </c>
      <c r="O383" s="10"/>
      <c r="P383" s="10"/>
      <c r="Q383" s="10"/>
    </row>
    <row r="384" spans="1:17" ht="25.5" x14ac:dyDescent="0.25">
      <c r="A384" s="10" t="s">
        <v>68</v>
      </c>
      <c r="B384" s="10" t="s">
        <v>847</v>
      </c>
      <c r="C384" s="11" t="s">
        <v>731</v>
      </c>
      <c r="D384" s="12" t="s">
        <v>70</v>
      </c>
      <c r="E384" s="10" t="s">
        <v>849</v>
      </c>
      <c r="F384" s="10" t="s">
        <v>67</v>
      </c>
      <c r="G384" s="10" t="s">
        <v>57</v>
      </c>
      <c r="H384" s="10" t="s">
        <v>215</v>
      </c>
      <c r="I384" s="10" t="s">
        <v>851</v>
      </c>
      <c r="J384" s="10" t="s">
        <v>471</v>
      </c>
      <c r="K384" s="10">
        <v>1</v>
      </c>
      <c r="L384" s="3">
        <v>28900</v>
      </c>
      <c r="M384" s="3">
        <v>4500</v>
      </c>
      <c r="N384" s="3">
        <v>4000</v>
      </c>
      <c r="O384" s="10"/>
      <c r="P384" s="10"/>
      <c r="Q384" s="10"/>
    </row>
    <row r="385" spans="1:17" ht="25.5" x14ac:dyDescent="0.25">
      <c r="A385" s="10" t="s">
        <v>68</v>
      </c>
      <c r="B385" s="10" t="s">
        <v>847</v>
      </c>
      <c r="C385" s="11" t="s">
        <v>731</v>
      </c>
      <c r="D385" s="12" t="s">
        <v>70</v>
      </c>
      <c r="E385" s="10" t="s">
        <v>849</v>
      </c>
      <c r="F385" s="10" t="s">
        <v>67</v>
      </c>
      <c r="G385" s="10" t="s">
        <v>56</v>
      </c>
      <c r="H385" s="10" t="s">
        <v>215</v>
      </c>
      <c r="I385" s="10" t="s">
        <v>851</v>
      </c>
      <c r="J385" s="10" t="s">
        <v>472</v>
      </c>
      <c r="K385" s="10">
        <v>1</v>
      </c>
      <c r="L385" s="3">
        <v>18810</v>
      </c>
      <c r="M385" s="3">
        <v>4500</v>
      </c>
      <c r="N385" s="3">
        <v>4000</v>
      </c>
      <c r="O385" s="10"/>
      <c r="P385" s="10"/>
      <c r="Q385" s="10"/>
    </row>
    <row r="386" spans="1:17" ht="25.5" x14ac:dyDescent="0.25">
      <c r="A386" s="10" t="s">
        <v>68</v>
      </c>
      <c r="B386" s="10" t="s">
        <v>847</v>
      </c>
      <c r="C386" s="11" t="s">
        <v>647</v>
      </c>
      <c r="D386" s="12" t="s">
        <v>70</v>
      </c>
      <c r="E386" s="10" t="s">
        <v>849</v>
      </c>
      <c r="F386" s="10" t="s">
        <v>67</v>
      </c>
      <c r="G386" s="10" t="s">
        <v>57</v>
      </c>
      <c r="H386" s="10" t="s">
        <v>215</v>
      </c>
      <c r="I386" s="10" t="s">
        <v>851</v>
      </c>
      <c r="J386" s="10" t="s">
        <v>473</v>
      </c>
      <c r="K386" s="10">
        <v>1</v>
      </c>
      <c r="L386" s="3">
        <v>20900</v>
      </c>
      <c r="M386" s="3">
        <v>4500</v>
      </c>
      <c r="N386" s="3">
        <v>4000</v>
      </c>
      <c r="O386" s="10"/>
      <c r="P386" s="10"/>
      <c r="Q386" s="10"/>
    </row>
    <row r="387" spans="1:17" ht="25.5" x14ac:dyDescent="0.25">
      <c r="A387" s="10" t="s">
        <v>68</v>
      </c>
      <c r="B387" s="10" t="s">
        <v>847</v>
      </c>
      <c r="C387" s="11" t="s">
        <v>647</v>
      </c>
      <c r="D387" s="12" t="s">
        <v>70</v>
      </c>
      <c r="E387" s="10" t="s">
        <v>849</v>
      </c>
      <c r="F387" s="10" t="s">
        <v>67</v>
      </c>
      <c r="G387" s="10" t="s">
        <v>56</v>
      </c>
      <c r="H387" s="10" t="s">
        <v>215</v>
      </c>
      <c r="I387" s="10" t="s">
        <v>851</v>
      </c>
      <c r="J387" s="10" t="s">
        <v>474</v>
      </c>
      <c r="K387" s="10">
        <v>1</v>
      </c>
      <c r="L387" s="3">
        <v>18810</v>
      </c>
      <c r="M387" s="3">
        <v>4500</v>
      </c>
      <c r="N387" s="3">
        <v>4000</v>
      </c>
      <c r="O387" s="10"/>
      <c r="P387" s="10"/>
      <c r="Q387" s="10"/>
    </row>
    <row r="388" spans="1:17" ht="25.5" x14ac:dyDescent="0.25">
      <c r="A388" s="10" t="s">
        <v>68</v>
      </c>
      <c r="B388" s="10" t="s">
        <v>847</v>
      </c>
      <c r="C388" s="11" t="s">
        <v>664</v>
      </c>
      <c r="D388" s="12" t="s">
        <v>70</v>
      </c>
      <c r="E388" s="10" t="s">
        <v>849</v>
      </c>
      <c r="F388" s="10" t="s">
        <v>67</v>
      </c>
      <c r="G388" s="10" t="s">
        <v>57</v>
      </c>
      <c r="H388" s="10" t="s">
        <v>215</v>
      </c>
      <c r="I388" s="10" t="s">
        <v>851</v>
      </c>
      <c r="J388" s="10" t="s">
        <v>475</v>
      </c>
      <c r="K388" s="10">
        <v>1</v>
      </c>
      <c r="L388" s="3">
        <v>20900</v>
      </c>
      <c r="M388" s="3">
        <v>4500</v>
      </c>
      <c r="N388" s="3">
        <v>4000</v>
      </c>
      <c r="O388" s="10"/>
      <c r="P388" s="10"/>
      <c r="Q388" s="10"/>
    </row>
    <row r="389" spans="1:17" ht="25.5" x14ac:dyDescent="0.25">
      <c r="A389" s="10" t="s">
        <v>68</v>
      </c>
      <c r="B389" s="10" t="s">
        <v>847</v>
      </c>
      <c r="C389" s="11" t="s">
        <v>664</v>
      </c>
      <c r="D389" s="12" t="s">
        <v>70</v>
      </c>
      <c r="E389" s="10" t="s">
        <v>849</v>
      </c>
      <c r="F389" s="10" t="s">
        <v>67</v>
      </c>
      <c r="G389" s="10" t="s">
        <v>56</v>
      </c>
      <c r="H389" s="10" t="s">
        <v>215</v>
      </c>
      <c r="I389" s="10" t="s">
        <v>851</v>
      </c>
      <c r="J389" s="10" t="s">
        <v>476</v>
      </c>
      <c r="K389" s="10">
        <v>1</v>
      </c>
      <c r="L389" s="3">
        <v>18810</v>
      </c>
      <c r="M389" s="3">
        <v>4500</v>
      </c>
      <c r="N389" s="3">
        <v>4000</v>
      </c>
      <c r="O389" s="10"/>
      <c r="P389" s="10"/>
      <c r="Q389" s="10"/>
    </row>
    <row r="390" spans="1:17" ht="25.5" x14ac:dyDescent="0.25">
      <c r="A390" s="10" t="s">
        <v>68</v>
      </c>
      <c r="B390" s="10" t="s">
        <v>847</v>
      </c>
      <c r="C390" s="11" t="s">
        <v>732</v>
      </c>
      <c r="D390" s="12" t="s">
        <v>70</v>
      </c>
      <c r="E390" s="10" t="s">
        <v>849</v>
      </c>
      <c r="F390" s="10" t="s">
        <v>67</v>
      </c>
      <c r="G390" s="10" t="s">
        <v>57</v>
      </c>
      <c r="H390" s="10" t="s">
        <v>215</v>
      </c>
      <c r="I390" s="10" t="s">
        <v>851</v>
      </c>
      <c r="J390" s="10" t="s">
        <v>477</v>
      </c>
      <c r="K390" s="10">
        <v>1</v>
      </c>
      <c r="L390" s="3">
        <v>24900</v>
      </c>
      <c r="M390" s="3">
        <v>4500</v>
      </c>
      <c r="N390" s="3">
        <v>4000</v>
      </c>
      <c r="O390" s="10"/>
      <c r="P390" s="10"/>
      <c r="Q390" s="10"/>
    </row>
    <row r="391" spans="1:17" ht="25.5" x14ac:dyDescent="0.25">
      <c r="A391" s="10" t="s">
        <v>68</v>
      </c>
      <c r="B391" s="10" t="s">
        <v>847</v>
      </c>
      <c r="C391" s="11" t="s">
        <v>732</v>
      </c>
      <c r="D391" s="12" t="s">
        <v>70</v>
      </c>
      <c r="E391" s="10" t="s">
        <v>849</v>
      </c>
      <c r="F391" s="10" t="s">
        <v>67</v>
      </c>
      <c r="G391" s="10" t="s">
        <v>56</v>
      </c>
      <c r="H391" s="10" t="s">
        <v>215</v>
      </c>
      <c r="I391" s="10" t="s">
        <v>851</v>
      </c>
      <c r="J391" s="10" t="s">
        <v>478</v>
      </c>
      <c r="K391" s="10">
        <v>1</v>
      </c>
      <c r="L391" s="3">
        <v>18810</v>
      </c>
      <c r="M391" s="3">
        <v>4500</v>
      </c>
      <c r="N391" s="3">
        <v>4000</v>
      </c>
      <c r="O391" s="10"/>
      <c r="P391" s="10"/>
      <c r="Q391" s="10"/>
    </row>
    <row r="392" spans="1:17" x14ac:dyDescent="0.25">
      <c r="A392" s="10" t="s">
        <v>68</v>
      </c>
      <c r="B392" s="10" t="s">
        <v>847</v>
      </c>
      <c r="C392" s="11" t="s">
        <v>645</v>
      </c>
      <c r="D392" s="12" t="s">
        <v>70</v>
      </c>
      <c r="E392" s="10" t="s">
        <v>849</v>
      </c>
      <c r="F392" s="10" t="s">
        <v>67</v>
      </c>
      <c r="G392" s="10" t="s">
        <v>57</v>
      </c>
      <c r="H392" s="10" t="s">
        <v>215</v>
      </c>
      <c r="I392" s="10" t="s">
        <v>851</v>
      </c>
      <c r="J392" s="10" t="s">
        <v>479</v>
      </c>
      <c r="K392" s="10">
        <v>1</v>
      </c>
      <c r="L392" s="3">
        <v>24900</v>
      </c>
      <c r="M392" s="3">
        <v>4500</v>
      </c>
      <c r="N392" s="3">
        <v>4000</v>
      </c>
      <c r="O392" s="10"/>
      <c r="P392" s="10" t="s">
        <v>626</v>
      </c>
      <c r="Q392" s="10" t="s">
        <v>627</v>
      </c>
    </row>
    <row r="393" spans="1:17" x14ac:dyDescent="0.25">
      <c r="A393" s="10" t="s">
        <v>68</v>
      </c>
      <c r="B393" s="10" t="s">
        <v>847</v>
      </c>
      <c r="C393" s="11" t="s">
        <v>645</v>
      </c>
      <c r="D393" s="12" t="s">
        <v>70</v>
      </c>
      <c r="E393" s="10" t="s">
        <v>849</v>
      </c>
      <c r="F393" s="10" t="s">
        <v>67</v>
      </c>
      <c r="G393" s="10" t="s">
        <v>56</v>
      </c>
      <c r="H393" s="10" t="s">
        <v>215</v>
      </c>
      <c r="I393" s="10" t="s">
        <v>851</v>
      </c>
      <c r="J393" s="10" t="s">
        <v>480</v>
      </c>
      <c r="K393" s="10">
        <v>1</v>
      </c>
      <c r="L393" s="3">
        <v>22410</v>
      </c>
      <c r="M393" s="3">
        <v>4500</v>
      </c>
      <c r="N393" s="3">
        <v>4000</v>
      </c>
      <c r="O393" s="10"/>
      <c r="P393" s="10" t="s">
        <v>626</v>
      </c>
      <c r="Q393" s="10" t="s">
        <v>627</v>
      </c>
    </row>
    <row r="394" spans="1:17" ht="25.5" x14ac:dyDescent="0.25">
      <c r="A394" s="10" t="s">
        <v>68</v>
      </c>
      <c r="B394" s="10" t="s">
        <v>847</v>
      </c>
      <c r="C394" s="11" t="s">
        <v>637</v>
      </c>
      <c r="D394" s="12" t="s">
        <v>70</v>
      </c>
      <c r="E394" s="13" t="s">
        <v>849</v>
      </c>
      <c r="F394" s="10" t="s">
        <v>67</v>
      </c>
      <c r="G394" s="10" t="s">
        <v>57</v>
      </c>
      <c r="H394" s="10" t="s">
        <v>215</v>
      </c>
      <c r="I394" s="10" t="s">
        <v>851</v>
      </c>
      <c r="J394" s="10" t="s">
        <v>481</v>
      </c>
      <c r="K394" s="10">
        <v>1</v>
      </c>
      <c r="L394" s="3">
        <v>25500</v>
      </c>
      <c r="M394" s="3">
        <v>4620</v>
      </c>
      <c r="N394" s="3">
        <v>4000</v>
      </c>
      <c r="O394" s="15" t="s">
        <v>877</v>
      </c>
      <c r="P394" s="10"/>
      <c r="Q394" s="10"/>
    </row>
    <row r="395" spans="1:17" ht="25.5" x14ac:dyDescent="0.25">
      <c r="A395" s="10" t="s">
        <v>68</v>
      </c>
      <c r="B395" s="10" t="s">
        <v>847</v>
      </c>
      <c r="C395" s="11" t="s">
        <v>637</v>
      </c>
      <c r="D395" s="12" t="s">
        <v>70</v>
      </c>
      <c r="E395" s="13" t="s">
        <v>849</v>
      </c>
      <c r="F395" s="10" t="s">
        <v>67</v>
      </c>
      <c r="G395" s="10" t="s">
        <v>56</v>
      </c>
      <c r="H395" s="10" t="s">
        <v>215</v>
      </c>
      <c r="I395" s="10" t="s">
        <v>851</v>
      </c>
      <c r="J395" s="10" t="s">
        <v>482</v>
      </c>
      <c r="K395" s="10">
        <v>1</v>
      </c>
      <c r="L395" s="3">
        <v>23800</v>
      </c>
      <c r="M395" s="3">
        <v>4620</v>
      </c>
      <c r="N395" s="3">
        <v>4000</v>
      </c>
      <c r="O395" s="15" t="s">
        <v>877</v>
      </c>
      <c r="P395" s="10"/>
      <c r="Q395" s="10"/>
    </row>
    <row r="396" spans="1:17" ht="25.5" x14ac:dyDescent="0.25">
      <c r="A396" s="10" t="s">
        <v>68</v>
      </c>
      <c r="B396" s="10" t="s">
        <v>847</v>
      </c>
      <c r="C396" s="11" t="s">
        <v>663</v>
      </c>
      <c r="D396" s="12" t="s">
        <v>70</v>
      </c>
      <c r="E396" s="10" t="s">
        <v>849</v>
      </c>
      <c r="F396" s="10" t="s">
        <v>67</v>
      </c>
      <c r="G396" s="10" t="s">
        <v>57</v>
      </c>
      <c r="H396" s="10" t="s">
        <v>215</v>
      </c>
      <c r="I396" s="10" t="s">
        <v>851</v>
      </c>
      <c r="J396" s="10" t="s">
        <v>483</v>
      </c>
      <c r="K396" s="10">
        <v>1</v>
      </c>
      <c r="L396" s="3">
        <v>20900</v>
      </c>
      <c r="M396" s="3">
        <v>4500</v>
      </c>
      <c r="N396" s="3">
        <v>4000</v>
      </c>
      <c r="O396" s="10"/>
      <c r="P396" s="10" t="s">
        <v>661</v>
      </c>
      <c r="Q396" s="10" t="s">
        <v>662</v>
      </c>
    </row>
    <row r="397" spans="1:17" ht="25.5" x14ac:dyDescent="0.25">
      <c r="A397" s="10" t="s">
        <v>68</v>
      </c>
      <c r="B397" s="10" t="s">
        <v>847</v>
      </c>
      <c r="C397" s="11" t="s">
        <v>663</v>
      </c>
      <c r="D397" s="12" t="s">
        <v>70</v>
      </c>
      <c r="E397" s="10" t="s">
        <v>849</v>
      </c>
      <c r="F397" s="10" t="s">
        <v>67</v>
      </c>
      <c r="G397" s="10" t="s">
        <v>56</v>
      </c>
      <c r="H397" s="10" t="s">
        <v>215</v>
      </c>
      <c r="I397" s="10" t="s">
        <v>851</v>
      </c>
      <c r="J397" s="10" t="s">
        <v>484</v>
      </c>
      <c r="K397" s="10">
        <v>1</v>
      </c>
      <c r="L397" s="3">
        <v>18810</v>
      </c>
      <c r="M397" s="3">
        <v>4500</v>
      </c>
      <c r="N397" s="3">
        <v>4000</v>
      </c>
      <c r="O397" s="10"/>
      <c r="P397" s="10" t="s">
        <v>661</v>
      </c>
      <c r="Q397" s="10" t="s">
        <v>662</v>
      </c>
    </row>
    <row r="398" spans="1:17" ht="25.5" x14ac:dyDescent="0.25">
      <c r="A398" s="10" t="s">
        <v>68</v>
      </c>
      <c r="B398" s="10" t="s">
        <v>847</v>
      </c>
      <c r="C398" s="11" t="s">
        <v>655</v>
      </c>
      <c r="D398" s="12" t="s">
        <v>70</v>
      </c>
      <c r="E398" s="10" t="s">
        <v>849</v>
      </c>
      <c r="F398" s="10" t="s">
        <v>67</v>
      </c>
      <c r="G398" s="10" t="s">
        <v>57</v>
      </c>
      <c r="H398" s="10" t="s">
        <v>215</v>
      </c>
      <c r="I398" s="10" t="s">
        <v>851</v>
      </c>
      <c r="J398" s="10" t="s">
        <v>485</v>
      </c>
      <c r="K398" s="10">
        <v>1</v>
      </c>
      <c r="L398" s="3">
        <v>24900</v>
      </c>
      <c r="M398" s="3">
        <v>4500</v>
      </c>
      <c r="N398" s="3">
        <v>4000</v>
      </c>
      <c r="O398" s="10"/>
      <c r="P398" s="10"/>
      <c r="Q398" s="10"/>
    </row>
    <row r="399" spans="1:17" ht="25.5" x14ac:dyDescent="0.25">
      <c r="A399" s="10" t="s">
        <v>68</v>
      </c>
      <c r="B399" s="10" t="s">
        <v>847</v>
      </c>
      <c r="C399" s="11" t="s">
        <v>655</v>
      </c>
      <c r="D399" s="12" t="s">
        <v>70</v>
      </c>
      <c r="E399" s="10" t="s">
        <v>849</v>
      </c>
      <c r="F399" s="10" t="s">
        <v>67</v>
      </c>
      <c r="G399" s="10" t="s">
        <v>56</v>
      </c>
      <c r="H399" s="10" t="s">
        <v>215</v>
      </c>
      <c r="I399" s="10" t="s">
        <v>851</v>
      </c>
      <c r="J399" s="10" t="s">
        <v>486</v>
      </c>
      <c r="K399" s="10">
        <v>1</v>
      </c>
      <c r="L399" s="3">
        <v>22410</v>
      </c>
      <c r="M399" s="3">
        <v>4500</v>
      </c>
      <c r="N399" s="3">
        <v>4000</v>
      </c>
      <c r="O399" s="10"/>
      <c r="P399" s="10"/>
      <c r="Q399" s="10"/>
    </row>
    <row r="400" spans="1:17" x14ac:dyDescent="0.25">
      <c r="A400" s="10" t="s">
        <v>68</v>
      </c>
      <c r="B400" s="10" t="s">
        <v>847</v>
      </c>
      <c r="C400" s="11" t="s">
        <v>625</v>
      </c>
      <c r="D400" s="12" t="s">
        <v>70</v>
      </c>
      <c r="E400" s="10" t="s">
        <v>849</v>
      </c>
      <c r="F400" s="10" t="s">
        <v>67</v>
      </c>
      <c r="G400" s="10" t="s">
        <v>57</v>
      </c>
      <c r="H400" s="10" t="s">
        <v>215</v>
      </c>
      <c r="I400" s="10" t="s">
        <v>851</v>
      </c>
      <c r="J400" s="10" t="s">
        <v>487</v>
      </c>
      <c r="K400" s="10">
        <v>1</v>
      </c>
      <c r="L400" s="3">
        <v>24900</v>
      </c>
      <c r="M400" s="3">
        <v>4500</v>
      </c>
      <c r="N400" s="3">
        <v>4000</v>
      </c>
      <c r="O400" s="10"/>
      <c r="P400" s="10" t="s">
        <v>626</v>
      </c>
      <c r="Q400" s="10" t="s">
        <v>627</v>
      </c>
    </row>
    <row r="401" spans="1:17" x14ac:dyDescent="0.25">
      <c r="A401" s="10" t="s">
        <v>68</v>
      </c>
      <c r="B401" s="10" t="s">
        <v>847</v>
      </c>
      <c r="C401" s="11" t="s">
        <v>625</v>
      </c>
      <c r="D401" s="12" t="s">
        <v>70</v>
      </c>
      <c r="E401" s="10" t="s">
        <v>849</v>
      </c>
      <c r="F401" s="10" t="s">
        <v>67</v>
      </c>
      <c r="G401" s="10" t="s">
        <v>56</v>
      </c>
      <c r="H401" s="10" t="s">
        <v>215</v>
      </c>
      <c r="I401" s="10" t="s">
        <v>851</v>
      </c>
      <c r="J401" s="10" t="s">
        <v>488</v>
      </c>
      <c r="K401" s="10">
        <v>1</v>
      </c>
      <c r="L401" s="3">
        <v>22410</v>
      </c>
      <c r="M401" s="3">
        <v>4500</v>
      </c>
      <c r="N401" s="3">
        <v>4000</v>
      </c>
      <c r="O401" s="10"/>
      <c r="P401" s="10" t="s">
        <v>626</v>
      </c>
      <c r="Q401" s="10" t="s">
        <v>627</v>
      </c>
    </row>
    <row r="402" spans="1:17" x14ac:dyDescent="0.25">
      <c r="A402" s="10" t="s">
        <v>68</v>
      </c>
      <c r="B402" s="10" t="s">
        <v>847</v>
      </c>
      <c r="C402" s="11" t="s">
        <v>631</v>
      </c>
      <c r="D402" s="12" t="s">
        <v>70</v>
      </c>
      <c r="E402" s="10" t="s">
        <v>849</v>
      </c>
      <c r="F402" s="10" t="s">
        <v>67</v>
      </c>
      <c r="G402" s="10" t="s">
        <v>56</v>
      </c>
      <c r="H402" s="10" t="s">
        <v>215</v>
      </c>
      <c r="I402" s="10" t="s">
        <v>851</v>
      </c>
      <c r="J402" s="10" t="s">
        <v>489</v>
      </c>
      <c r="K402" s="10">
        <v>1</v>
      </c>
      <c r="L402" s="3">
        <v>18810</v>
      </c>
      <c r="M402" s="3">
        <v>4500</v>
      </c>
      <c r="N402" s="3">
        <v>4000</v>
      </c>
      <c r="O402" s="10"/>
      <c r="P402" s="10" t="s">
        <v>632</v>
      </c>
      <c r="Q402" s="10" t="s">
        <v>633</v>
      </c>
    </row>
    <row r="403" spans="1:17" x14ac:dyDescent="0.25">
      <c r="A403" s="10" t="s">
        <v>68</v>
      </c>
      <c r="B403" s="10" t="s">
        <v>847</v>
      </c>
      <c r="C403" s="11" t="s">
        <v>631</v>
      </c>
      <c r="D403" s="12" t="s">
        <v>70</v>
      </c>
      <c r="E403" s="10" t="s">
        <v>849</v>
      </c>
      <c r="F403" s="10" t="s">
        <v>67</v>
      </c>
      <c r="G403" s="10" t="s">
        <v>57</v>
      </c>
      <c r="H403" s="10" t="s">
        <v>215</v>
      </c>
      <c r="I403" s="10" t="s">
        <v>851</v>
      </c>
      <c r="J403" s="10" t="s">
        <v>490</v>
      </c>
      <c r="K403" s="10">
        <v>1</v>
      </c>
      <c r="L403" s="3">
        <v>20900</v>
      </c>
      <c r="M403" s="3">
        <v>4500</v>
      </c>
      <c r="N403" s="3">
        <v>4000</v>
      </c>
      <c r="O403" s="10"/>
      <c r="P403" s="10" t="s">
        <v>632</v>
      </c>
      <c r="Q403" s="10" t="s">
        <v>633</v>
      </c>
    </row>
    <row r="404" spans="1:17" ht="25.5" x14ac:dyDescent="0.25">
      <c r="A404" s="10" t="s">
        <v>68</v>
      </c>
      <c r="B404" s="10" t="s">
        <v>847</v>
      </c>
      <c r="C404" s="11" t="s">
        <v>659</v>
      </c>
      <c r="D404" s="12" t="s">
        <v>70</v>
      </c>
      <c r="E404" s="10" t="s">
        <v>849</v>
      </c>
      <c r="F404" s="10" t="s">
        <v>67</v>
      </c>
      <c r="G404" s="10" t="s">
        <v>57</v>
      </c>
      <c r="H404" s="10" t="s">
        <v>215</v>
      </c>
      <c r="I404" s="10" t="s">
        <v>851</v>
      </c>
      <c r="J404" s="10" t="s">
        <v>491</v>
      </c>
      <c r="K404" s="10">
        <v>1</v>
      </c>
      <c r="L404" s="3">
        <v>28900</v>
      </c>
      <c r="M404" s="3">
        <v>4500</v>
      </c>
      <c r="N404" s="3">
        <v>4000</v>
      </c>
      <c r="O404" s="10"/>
      <c r="P404" s="10"/>
      <c r="Q404" s="10"/>
    </row>
    <row r="405" spans="1:17" ht="25.5" x14ac:dyDescent="0.25">
      <c r="A405" s="10" t="s">
        <v>68</v>
      </c>
      <c r="B405" s="10" t="s">
        <v>847</v>
      </c>
      <c r="C405" s="11" t="s">
        <v>659</v>
      </c>
      <c r="D405" s="12" t="s">
        <v>70</v>
      </c>
      <c r="E405" s="10" t="s">
        <v>849</v>
      </c>
      <c r="F405" s="10" t="s">
        <v>67</v>
      </c>
      <c r="G405" s="10" t="s">
        <v>56</v>
      </c>
      <c r="H405" s="10" t="s">
        <v>215</v>
      </c>
      <c r="I405" s="10" t="s">
        <v>851</v>
      </c>
      <c r="J405" s="10" t="s">
        <v>492</v>
      </c>
      <c r="K405" s="10">
        <v>1</v>
      </c>
      <c r="L405" s="3">
        <v>26010</v>
      </c>
      <c r="M405" s="3">
        <v>4500</v>
      </c>
      <c r="N405" s="3">
        <v>4000</v>
      </c>
      <c r="O405" s="10"/>
      <c r="P405" s="10"/>
      <c r="Q405" s="10"/>
    </row>
    <row r="406" spans="1:17" x14ac:dyDescent="0.25">
      <c r="A406" s="10" t="s">
        <v>68</v>
      </c>
      <c r="B406" s="10" t="s">
        <v>847</v>
      </c>
      <c r="C406" s="11" t="s">
        <v>723</v>
      </c>
      <c r="D406" s="12" t="s">
        <v>70</v>
      </c>
      <c r="E406" s="10" t="s">
        <v>849</v>
      </c>
      <c r="F406" s="10" t="s">
        <v>67</v>
      </c>
      <c r="G406" s="10" t="s">
        <v>57</v>
      </c>
      <c r="H406" s="10" t="s">
        <v>215</v>
      </c>
      <c r="I406" s="10" t="s">
        <v>851</v>
      </c>
      <c r="J406" s="10" t="s">
        <v>493</v>
      </c>
      <c r="K406" s="10">
        <v>1</v>
      </c>
      <c r="L406" s="3">
        <v>24900</v>
      </c>
      <c r="M406" s="3">
        <v>4500</v>
      </c>
      <c r="N406" s="3">
        <v>4000</v>
      </c>
      <c r="O406" s="10"/>
      <c r="P406" s="10"/>
      <c r="Q406" s="10"/>
    </row>
    <row r="407" spans="1:17" x14ac:dyDescent="0.25">
      <c r="A407" s="10" t="s">
        <v>68</v>
      </c>
      <c r="B407" s="10" t="s">
        <v>847</v>
      </c>
      <c r="C407" s="11" t="s">
        <v>723</v>
      </c>
      <c r="D407" s="12" t="s">
        <v>70</v>
      </c>
      <c r="E407" s="10" t="s">
        <v>849</v>
      </c>
      <c r="F407" s="10" t="s">
        <v>67</v>
      </c>
      <c r="G407" s="10" t="s">
        <v>56</v>
      </c>
      <c r="H407" s="10" t="s">
        <v>215</v>
      </c>
      <c r="I407" s="10" t="s">
        <v>851</v>
      </c>
      <c r="J407" s="10" t="s">
        <v>494</v>
      </c>
      <c r="K407" s="10">
        <v>1</v>
      </c>
      <c r="L407" s="3">
        <v>22410</v>
      </c>
      <c r="M407" s="3">
        <v>4500</v>
      </c>
      <c r="N407" s="3">
        <v>4000</v>
      </c>
      <c r="O407" s="10"/>
      <c r="P407" s="10"/>
      <c r="Q407" s="10"/>
    </row>
    <row r="408" spans="1:17" x14ac:dyDescent="0.25">
      <c r="A408" s="10" t="s">
        <v>68</v>
      </c>
      <c r="B408" s="10" t="s">
        <v>847</v>
      </c>
      <c r="C408" s="11" t="s">
        <v>628</v>
      </c>
      <c r="D408" s="12" t="s">
        <v>70</v>
      </c>
      <c r="E408" s="10" t="s">
        <v>849</v>
      </c>
      <c r="F408" s="10" t="s">
        <v>67</v>
      </c>
      <c r="G408" s="10" t="s">
        <v>57</v>
      </c>
      <c r="H408" s="10" t="s">
        <v>228</v>
      </c>
      <c r="I408" s="10" t="s">
        <v>851</v>
      </c>
      <c r="J408" s="10" t="s">
        <v>495</v>
      </c>
      <c r="K408" s="10">
        <v>1</v>
      </c>
      <c r="L408" s="3">
        <v>22410</v>
      </c>
      <c r="M408" s="3">
        <v>4500</v>
      </c>
      <c r="N408" s="3">
        <v>4000</v>
      </c>
      <c r="O408" s="10"/>
      <c r="P408" s="10" t="s">
        <v>629</v>
      </c>
      <c r="Q408" s="10" t="s">
        <v>630</v>
      </c>
    </row>
    <row r="409" spans="1:17" x14ac:dyDescent="0.25">
      <c r="A409" s="10" t="s">
        <v>68</v>
      </c>
      <c r="B409" s="10" t="s">
        <v>847</v>
      </c>
      <c r="C409" s="11" t="s">
        <v>628</v>
      </c>
      <c r="D409" s="12" t="s">
        <v>70</v>
      </c>
      <c r="E409" s="10" t="s">
        <v>849</v>
      </c>
      <c r="F409" s="10" t="s">
        <v>67</v>
      </c>
      <c r="G409" s="10" t="s">
        <v>56</v>
      </c>
      <c r="H409" s="10" t="s">
        <v>228</v>
      </c>
      <c r="I409" s="10" t="s">
        <v>851</v>
      </c>
      <c r="J409" s="10" t="s">
        <v>496</v>
      </c>
      <c r="K409" s="10">
        <v>1</v>
      </c>
      <c r="L409" s="3">
        <v>24900</v>
      </c>
      <c r="M409" s="3">
        <v>4500</v>
      </c>
      <c r="N409" s="3">
        <v>4000</v>
      </c>
      <c r="O409" s="10"/>
      <c r="P409" s="10" t="s">
        <v>629</v>
      </c>
      <c r="Q409" s="10" t="s">
        <v>630</v>
      </c>
    </row>
    <row r="410" spans="1:17" ht="25.5" x14ac:dyDescent="0.25">
      <c r="A410" s="10" t="s">
        <v>68</v>
      </c>
      <c r="B410" s="10" t="s">
        <v>847</v>
      </c>
      <c r="C410" s="11" t="s">
        <v>636</v>
      </c>
      <c r="D410" s="12" t="s">
        <v>70</v>
      </c>
      <c r="E410" s="10" t="s">
        <v>849</v>
      </c>
      <c r="F410" s="10" t="s">
        <v>67</v>
      </c>
      <c r="G410" s="10" t="s">
        <v>57</v>
      </c>
      <c r="H410" s="10" t="s">
        <v>228</v>
      </c>
      <c r="I410" s="10" t="s">
        <v>851</v>
      </c>
      <c r="J410" s="10" t="s">
        <v>497</v>
      </c>
      <c r="K410" s="10">
        <v>1</v>
      </c>
      <c r="L410" s="3">
        <v>22410</v>
      </c>
      <c r="M410" s="3">
        <v>4500</v>
      </c>
      <c r="N410" s="3">
        <v>4000</v>
      </c>
      <c r="O410" s="10"/>
      <c r="P410" s="10"/>
      <c r="Q410" s="10"/>
    </row>
    <row r="411" spans="1:17" ht="25.5" x14ac:dyDescent="0.25">
      <c r="A411" s="10" t="s">
        <v>68</v>
      </c>
      <c r="B411" s="10" t="s">
        <v>847</v>
      </c>
      <c r="C411" s="11" t="s">
        <v>636</v>
      </c>
      <c r="D411" s="12" t="s">
        <v>70</v>
      </c>
      <c r="E411" s="10" t="s">
        <v>849</v>
      </c>
      <c r="F411" s="10" t="s">
        <v>67</v>
      </c>
      <c r="G411" s="10" t="s">
        <v>56</v>
      </c>
      <c r="H411" s="10" t="s">
        <v>228</v>
      </c>
      <c r="I411" s="10" t="s">
        <v>851</v>
      </c>
      <c r="J411" s="10" t="s">
        <v>498</v>
      </c>
      <c r="K411" s="10">
        <v>1</v>
      </c>
      <c r="L411" s="3">
        <v>20900</v>
      </c>
      <c r="M411" s="3">
        <v>4500</v>
      </c>
      <c r="N411" s="3">
        <v>4000</v>
      </c>
      <c r="O411" s="10"/>
      <c r="P411" s="10"/>
      <c r="Q411" s="10"/>
    </row>
    <row r="412" spans="1:17" ht="25.5" x14ac:dyDescent="0.25">
      <c r="A412" s="10" t="s">
        <v>68</v>
      </c>
      <c r="B412" s="10" t="s">
        <v>847</v>
      </c>
      <c r="C412" s="11" t="s">
        <v>651</v>
      </c>
      <c r="D412" s="12" t="s">
        <v>70</v>
      </c>
      <c r="E412" s="10" t="s">
        <v>849</v>
      </c>
      <c r="F412" s="10" t="s">
        <v>67</v>
      </c>
      <c r="G412" s="10" t="s">
        <v>57</v>
      </c>
      <c r="H412" s="10" t="s">
        <v>228</v>
      </c>
      <c r="I412" s="10" t="s">
        <v>851</v>
      </c>
      <c r="J412" s="10" t="s">
        <v>499</v>
      </c>
      <c r="K412" s="10">
        <v>1</v>
      </c>
      <c r="L412" s="3">
        <v>18900</v>
      </c>
      <c r="M412" s="3">
        <v>4500</v>
      </c>
      <c r="N412" s="3">
        <v>4000</v>
      </c>
      <c r="O412" s="10"/>
      <c r="P412" s="10" t="s">
        <v>652</v>
      </c>
      <c r="Q412" s="10" t="s">
        <v>653</v>
      </c>
    </row>
    <row r="413" spans="1:17" ht="25.5" x14ac:dyDescent="0.25">
      <c r="A413" s="10" t="s">
        <v>68</v>
      </c>
      <c r="B413" s="10" t="s">
        <v>847</v>
      </c>
      <c r="C413" s="11" t="s">
        <v>651</v>
      </c>
      <c r="D413" s="11" t="s">
        <v>70</v>
      </c>
      <c r="E413" s="10" t="s">
        <v>849</v>
      </c>
      <c r="F413" s="10" t="s">
        <v>67</v>
      </c>
      <c r="G413" s="10" t="s">
        <v>56</v>
      </c>
      <c r="H413" s="10" t="s">
        <v>228</v>
      </c>
      <c r="I413" s="10" t="s">
        <v>851</v>
      </c>
      <c r="J413" s="10" t="s">
        <v>500</v>
      </c>
      <c r="K413" s="10">
        <v>1</v>
      </c>
      <c r="L413" s="3">
        <v>24900</v>
      </c>
      <c r="M413" s="3">
        <v>4500</v>
      </c>
      <c r="N413" s="3">
        <v>4000</v>
      </c>
      <c r="O413" s="10"/>
      <c r="P413" s="10" t="s">
        <v>652</v>
      </c>
      <c r="Q413" s="10" t="s">
        <v>653</v>
      </c>
    </row>
    <row r="414" spans="1:17" x14ac:dyDescent="0.25">
      <c r="A414" s="10" t="s">
        <v>68</v>
      </c>
      <c r="B414" s="10" t="s">
        <v>847</v>
      </c>
      <c r="C414" s="11" t="s">
        <v>643</v>
      </c>
      <c r="D414" s="12" t="s">
        <v>70</v>
      </c>
      <c r="E414" s="13" t="s">
        <v>849</v>
      </c>
      <c r="F414" s="10" t="s">
        <v>67</v>
      </c>
      <c r="G414" s="10" t="s">
        <v>56</v>
      </c>
      <c r="H414" s="10" t="s">
        <v>215</v>
      </c>
      <c r="I414" s="10" t="s">
        <v>851</v>
      </c>
      <c r="J414" s="10" t="s">
        <v>501</v>
      </c>
      <c r="K414" s="10">
        <v>1</v>
      </c>
      <c r="L414" s="3">
        <v>25300</v>
      </c>
      <c r="M414" s="3">
        <v>4620</v>
      </c>
      <c r="N414" s="3">
        <v>4000</v>
      </c>
      <c r="O414" s="10" t="s">
        <v>876</v>
      </c>
      <c r="P414" s="10"/>
      <c r="Q414" s="10"/>
    </row>
    <row r="415" spans="1:17" x14ac:dyDescent="0.25">
      <c r="A415" s="10" t="s">
        <v>68</v>
      </c>
      <c r="B415" s="10" t="s">
        <v>847</v>
      </c>
      <c r="C415" s="11" t="s">
        <v>646</v>
      </c>
      <c r="D415" s="12" t="s">
        <v>70</v>
      </c>
      <c r="E415" s="10" t="s">
        <v>849</v>
      </c>
      <c r="F415" s="10" t="s">
        <v>67</v>
      </c>
      <c r="G415" s="10" t="s">
        <v>57</v>
      </c>
      <c r="H415" s="10" t="s">
        <v>215</v>
      </c>
      <c r="I415" s="10" t="s">
        <v>851</v>
      </c>
      <c r="J415" s="10" t="s">
        <v>502</v>
      </c>
      <c r="K415" s="10">
        <v>1</v>
      </c>
      <c r="L415" s="3">
        <v>28900</v>
      </c>
      <c r="M415" s="3">
        <v>4500</v>
      </c>
      <c r="N415" s="3">
        <v>4000</v>
      </c>
      <c r="O415" s="10"/>
      <c r="P415" s="10" t="s">
        <v>626</v>
      </c>
      <c r="Q415" s="10" t="s">
        <v>627</v>
      </c>
    </row>
    <row r="416" spans="1:17" x14ac:dyDescent="0.25">
      <c r="A416" s="10" t="s">
        <v>68</v>
      </c>
      <c r="B416" s="10" t="s">
        <v>847</v>
      </c>
      <c r="C416" s="11" t="s">
        <v>646</v>
      </c>
      <c r="D416" s="12" t="s">
        <v>70</v>
      </c>
      <c r="E416" s="10" t="s">
        <v>849</v>
      </c>
      <c r="F416" s="10" t="s">
        <v>67</v>
      </c>
      <c r="G416" s="10" t="s">
        <v>56</v>
      </c>
      <c r="H416" s="10" t="s">
        <v>215</v>
      </c>
      <c r="I416" s="10" t="s">
        <v>851</v>
      </c>
      <c r="J416" s="10" t="s">
        <v>503</v>
      </c>
      <c r="K416" s="10">
        <v>1</v>
      </c>
      <c r="L416" s="3">
        <v>26010</v>
      </c>
      <c r="M416" s="3">
        <v>4500</v>
      </c>
      <c r="N416" s="3">
        <v>4000</v>
      </c>
      <c r="O416" s="10"/>
      <c r="P416" s="10" t="s">
        <v>626</v>
      </c>
      <c r="Q416" s="10" t="s">
        <v>627</v>
      </c>
    </row>
    <row r="417" spans="1:17" x14ac:dyDescent="0.25">
      <c r="A417" s="10" t="s">
        <v>68</v>
      </c>
      <c r="B417" s="10" t="s">
        <v>847</v>
      </c>
      <c r="C417" s="11" t="s">
        <v>634</v>
      </c>
      <c r="D417" s="12" t="s">
        <v>70</v>
      </c>
      <c r="E417" s="10" t="s">
        <v>849</v>
      </c>
      <c r="F417" s="10" t="s">
        <v>67</v>
      </c>
      <c r="G417" s="10" t="s">
        <v>57</v>
      </c>
      <c r="H417" s="10" t="s">
        <v>228</v>
      </c>
      <c r="I417" s="10" t="s">
        <v>851</v>
      </c>
      <c r="J417" s="10" t="s">
        <v>504</v>
      </c>
      <c r="K417" s="10">
        <v>1</v>
      </c>
      <c r="L417" s="3">
        <v>20900</v>
      </c>
      <c r="M417" s="3">
        <v>4500</v>
      </c>
      <c r="N417" s="3">
        <v>4000</v>
      </c>
      <c r="O417" s="10"/>
      <c r="P417" s="10"/>
      <c r="Q417" s="10"/>
    </row>
    <row r="418" spans="1:17" x14ac:dyDescent="0.25">
      <c r="A418" s="10" t="s">
        <v>68</v>
      </c>
      <c r="B418" s="10" t="s">
        <v>847</v>
      </c>
      <c r="C418" s="11" t="s">
        <v>634</v>
      </c>
      <c r="D418" s="12" t="s">
        <v>70</v>
      </c>
      <c r="E418" s="10" t="s">
        <v>849</v>
      </c>
      <c r="F418" s="10" t="s">
        <v>67</v>
      </c>
      <c r="G418" s="10" t="s">
        <v>56</v>
      </c>
      <c r="H418" s="10" t="s">
        <v>228</v>
      </c>
      <c r="I418" s="10" t="s">
        <v>851</v>
      </c>
      <c r="J418" s="10" t="s">
        <v>505</v>
      </c>
      <c r="K418" s="10">
        <v>1</v>
      </c>
      <c r="L418" s="3">
        <v>18810</v>
      </c>
      <c r="M418" s="3">
        <v>4500</v>
      </c>
      <c r="N418" s="3">
        <v>4000</v>
      </c>
      <c r="O418" s="10"/>
      <c r="P418" s="10"/>
      <c r="Q418" s="10"/>
    </row>
    <row r="419" spans="1:17" x14ac:dyDescent="0.25">
      <c r="A419" s="10" t="s">
        <v>68</v>
      </c>
      <c r="B419" s="10" t="s">
        <v>847</v>
      </c>
      <c r="C419" s="11" t="s">
        <v>729</v>
      </c>
      <c r="D419" s="12" t="s">
        <v>70</v>
      </c>
      <c r="E419" s="10" t="s">
        <v>849</v>
      </c>
      <c r="F419" s="10" t="s">
        <v>67</v>
      </c>
      <c r="G419" s="10" t="s">
        <v>57</v>
      </c>
      <c r="H419" s="10" t="s">
        <v>228</v>
      </c>
      <c r="I419" s="10" t="s">
        <v>851</v>
      </c>
      <c r="J419" s="10" t="s">
        <v>506</v>
      </c>
      <c r="K419" s="10">
        <v>1</v>
      </c>
      <c r="L419" s="3">
        <v>24900</v>
      </c>
      <c r="M419" s="3">
        <v>4500</v>
      </c>
      <c r="N419" s="3">
        <v>4000</v>
      </c>
      <c r="O419" s="10"/>
      <c r="P419" s="10"/>
      <c r="Q419" s="10"/>
    </row>
    <row r="420" spans="1:17" x14ac:dyDescent="0.25">
      <c r="A420" s="10" t="s">
        <v>68</v>
      </c>
      <c r="B420" s="10" t="s">
        <v>847</v>
      </c>
      <c r="C420" s="11" t="s">
        <v>729</v>
      </c>
      <c r="D420" s="12" t="s">
        <v>70</v>
      </c>
      <c r="E420" s="10" t="s">
        <v>849</v>
      </c>
      <c r="F420" s="10" t="s">
        <v>67</v>
      </c>
      <c r="G420" s="10" t="s">
        <v>56</v>
      </c>
      <c r="H420" s="10" t="s">
        <v>228</v>
      </c>
      <c r="I420" s="10" t="s">
        <v>851</v>
      </c>
      <c r="J420" s="10" t="s">
        <v>507</v>
      </c>
      <c r="K420" s="10">
        <v>1</v>
      </c>
      <c r="L420" s="3">
        <v>18810</v>
      </c>
      <c r="M420" s="3">
        <v>4500</v>
      </c>
      <c r="N420" s="3">
        <v>4000</v>
      </c>
      <c r="O420" s="10"/>
      <c r="P420" s="10"/>
      <c r="Q420" s="10"/>
    </row>
    <row r="421" spans="1:17" x14ac:dyDescent="0.25">
      <c r="A421" s="10" t="s">
        <v>68</v>
      </c>
      <c r="B421" s="10" t="s">
        <v>847</v>
      </c>
      <c r="C421" s="11" t="s">
        <v>736</v>
      </c>
      <c r="D421" s="12" t="s">
        <v>70</v>
      </c>
      <c r="E421" s="10" t="s">
        <v>849</v>
      </c>
      <c r="F421" s="10" t="s">
        <v>67</v>
      </c>
      <c r="G421" s="10" t="s">
        <v>57</v>
      </c>
      <c r="H421" s="10" t="s">
        <v>228</v>
      </c>
      <c r="I421" s="10" t="s">
        <v>851</v>
      </c>
      <c r="J421" s="10" t="s">
        <v>508</v>
      </c>
      <c r="K421" s="10">
        <v>1</v>
      </c>
      <c r="L421" s="3">
        <v>28900</v>
      </c>
      <c r="M421" s="3">
        <v>4500</v>
      </c>
      <c r="N421" s="3">
        <v>4000</v>
      </c>
      <c r="O421" s="10"/>
      <c r="P421" s="10"/>
      <c r="Q421" s="10"/>
    </row>
    <row r="422" spans="1:17" x14ac:dyDescent="0.25">
      <c r="A422" s="10" t="s">
        <v>68</v>
      </c>
      <c r="B422" s="10" t="s">
        <v>847</v>
      </c>
      <c r="C422" s="11" t="s">
        <v>736</v>
      </c>
      <c r="D422" s="12" t="s">
        <v>70</v>
      </c>
      <c r="E422" s="10" t="s">
        <v>849</v>
      </c>
      <c r="F422" s="10" t="s">
        <v>67</v>
      </c>
      <c r="G422" s="10" t="s">
        <v>56</v>
      </c>
      <c r="H422" s="10" t="s">
        <v>228</v>
      </c>
      <c r="I422" s="10" t="s">
        <v>851</v>
      </c>
      <c r="J422" s="10" t="s">
        <v>509</v>
      </c>
      <c r="K422" s="10">
        <v>1</v>
      </c>
      <c r="L422" s="3">
        <v>22410</v>
      </c>
      <c r="M422" s="3">
        <v>4500</v>
      </c>
      <c r="N422" s="3">
        <v>4000</v>
      </c>
      <c r="O422" s="10"/>
      <c r="P422" s="10"/>
      <c r="Q422" s="10"/>
    </row>
    <row r="423" spans="1:17" ht="25.5" x14ac:dyDescent="0.25">
      <c r="A423" s="10" t="s">
        <v>68</v>
      </c>
      <c r="B423" s="10" t="s">
        <v>847</v>
      </c>
      <c r="C423" s="11" t="s">
        <v>660</v>
      </c>
      <c r="D423" s="12" t="s">
        <v>70</v>
      </c>
      <c r="E423" s="10" t="s">
        <v>849</v>
      </c>
      <c r="F423" s="10" t="s">
        <v>67</v>
      </c>
      <c r="G423" s="10" t="s">
        <v>57</v>
      </c>
      <c r="H423" s="10" t="s">
        <v>228</v>
      </c>
      <c r="I423" s="10" t="s">
        <v>851</v>
      </c>
      <c r="J423" s="10" t="s">
        <v>510</v>
      </c>
      <c r="K423" s="10">
        <v>1</v>
      </c>
      <c r="L423" s="3">
        <v>20900</v>
      </c>
      <c r="M423" s="3">
        <v>4500</v>
      </c>
      <c r="N423" s="3">
        <v>4000</v>
      </c>
      <c r="O423" s="10"/>
      <c r="P423" s="10" t="s">
        <v>661</v>
      </c>
      <c r="Q423" s="10" t="s">
        <v>662</v>
      </c>
    </row>
    <row r="424" spans="1:17" ht="25.5" x14ac:dyDescent="0.25">
      <c r="A424" s="10" t="s">
        <v>68</v>
      </c>
      <c r="B424" s="10" t="s">
        <v>847</v>
      </c>
      <c r="C424" s="11" t="s">
        <v>660</v>
      </c>
      <c r="D424" s="12" t="s">
        <v>70</v>
      </c>
      <c r="E424" s="10" t="s">
        <v>849</v>
      </c>
      <c r="F424" s="10" t="s">
        <v>67</v>
      </c>
      <c r="G424" s="10" t="s">
        <v>56</v>
      </c>
      <c r="H424" s="10" t="s">
        <v>228</v>
      </c>
      <c r="I424" s="10" t="s">
        <v>851</v>
      </c>
      <c r="J424" s="10" t="s">
        <v>511</v>
      </c>
      <c r="K424" s="10">
        <v>1</v>
      </c>
      <c r="L424" s="3">
        <v>18810</v>
      </c>
      <c r="M424" s="3">
        <v>4500</v>
      </c>
      <c r="N424" s="3">
        <v>4000</v>
      </c>
      <c r="O424" s="10"/>
      <c r="P424" s="10" t="s">
        <v>661</v>
      </c>
      <c r="Q424" s="10" t="s">
        <v>662</v>
      </c>
    </row>
    <row r="425" spans="1:17" ht="25.5" x14ac:dyDescent="0.25">
      <c r="A425" s="10" t="s">
        <v>68</v>
      </c>
      <c r="B425" s="10" t="s">
        <v>847</v>
      </c>
      <c r="C425" s="11" t="s">
        <v>635</v>
      </c>
      <c r="D425" s="12" t="s">
        <v>70</v>
      </c>
      <c r="E425" s="10" t="s">
        <v>849</v>
      </c>
      <c r="F425" s="10" t="s">
        <v>67</v>
      </c>
      <c r="G425" s="10" t="s">
        <v>57</v>
      </c>
      <c r="H425" s="10" t="s">
        <v>228</v>
      </c>
      <c r="I425" s="10" t="s">
        <v>851</v>
      </c>
      <c r="J425" s="10" t="s">
        <v>512</v>
      </c>
      <c r="K425" s="10">
        <v>1</v>
      </c>
      <c r="L425" s="3">
        <v>20900</v>
      </c>
      <c r="M425" s="3">
        <v>4500</v>
      </c>
      <c r="N425" s="3">
        <v>4000</v>
      </c>
      <c r="O425" s="10"/>
      <c r="P425" s="10"/>
      <c r="Q425" s="10"/>
    </row>
    <row r="426" spans="1:17" ht="25.5" x14ac:dyDescent="0.25">
      <c r="A426" s="10" t="s">
        <v>68</v>
      </c>
      <c r="B426" s="10" t="s">
        <v>847</v>
      </c>
      <c r="C426" s="11" t="s">
        <v>635</v>
      </c>
      <c r="D426" s="12" t="s">
        <v>70</v>
      </c>
      <c r="E426" s="10" t="s">
        <v>849</v>
      </c>
      <c r="F426" s="10" t="s">
        <v>67</v>
      </c>
      <c r="G426" s="10" t="s">
        <v>56</v>
      </c>
      <c r="H426" s="10" t="s">
        <v>228</v>
      </c>
      <c r="I426" s="10" t="s">
        <v>851</v>
      </c>
      <c r="J426" s="10" t="s">
        <v>513</v>
      </c>
      <c r="K426" s="10">
        <v>1</v>
      </c>
      <c r="L426" s="3">
        <v>18810</v>
      </c>
      <c r="M426" s="3">
        <v>4500</v>
      </c>
      <c r="N426" s="3">
        <v>4000</v>
      </c>
      <c r="O426" s="10"/>
      <c r="P426" s="10"/>
      <c r="Q426" s="10"/>
    </row>
    <row r="427" spans="1:17" ht="25.5" x14ac:dyDescent="0.25">
      <c r="A427" s="10" t="s">
        <v>68</v>
      </c>
      <c r="B427" s="10" t="s">
        <v>847</v>
      </c>
      <c r="C427" s="11" t="s">
        <v>657</v>
      </c>
      <c r="D427" s="12" t="s">
        <v>70</v>
      </c>
      <c r="E427" s="10" t="s">
        <v>849</v>
      </c>
      <c r="F427" s="10" t="s">
        <v>67</v>
      </c>
      <c r="G427" s="10" t="s">
        <v>57</v>
      </c>
      <c r="H427" s="10" t="s">
        <v>228</v>
      </c>
      <c r="I427" s="10" t="s">
        <v>851</v>
      </c>
      <c r="J427" s="10" t="s">
        <v>514</v>
      </c>
      <c r="K427" s="10">
        <v>1</v>
      </c>
      <c r="L427" s="3">
        <v>20900</v>
      </c>
      <c r="M427" s="3">
        <v>4500</v>
      </c>
      <c r="N427" s="3">
        <v>4000</v>
      </c>
      <c r="O427" s="10"/>
      <c r="P427" s="10"/>
      <c r="Q427" s="10"/>
    </row>
    <row r="428" spans="1:17" ht="25.5" x14ac:dyDescent="0.25">
      <c r="A428" s="10" t="s">
        <v>68</v>
      </c>
      <c r="B428" s="10" t="s">
        <v>847</v>
      </c>
      <c r="C428" s="11" t="s">
        <v>657</v>
      </c>
      <c r="D428" s="12" t="s">
        <v>70</v>
      </c>
      <c r="E428" s="10" t="s">
        <v>849</v>
      </c>
      <c r="F428" s="10" t="s">
        <v>67</v>
      </c>
      <c r="G428" s="10" t="s">
        <v>56</v>
      </c>
      <c r="H428" s="10" t="s">
        <v>228</v>
      </c>
      <c r="I428" s="10" t="s">
        <v>851</v>
      </c>
      <c r="J428" s="10" t="s">
        <v>515</v>
      </c>
      <c r="K428" s="10">
        <v>1</v>
      </c>
      <c r="L428" s="3">
        <v>18810</v>
      </c>
      <c r="M428" s="3">
        <v>4500</v>
      </c>
      <c r="N428" s="3">
        <v>4000</v>
      </c>
      <c r="O428" s="10"/>
      <c r="P428" s="10"/>
      <c r="Q428" s="10"/>
    </row>
    <row r="429" spans="1:17" x14ac:dyDescent="0.25">
      <c r="A429" s="10" t="s">
        <v>68</v>
      </c>
      <c r="B429" s="10" t="s">
        <v>847</v>
      </c>
      <c r="C429" s="11" t="s">
        <v>852</v>
      </c>
      <c r="D429" s="12" t="s">
        <v>70</v>
      </c>
      <c r="E429" s="11" t="s">
        <v>849</v>
      </c>
      <c r="F429" s="10" t="s">
        <v>67</v>
      </c>
      <c r="G429" s="10" t="s">
        <v>55</v>
      </c>
      <c r="H429" s="10" t="s">
        <v>215</v>
      </c>
      <c r="I429" s="10" t="s">
        <v>214</v>
      </c>
      <c r="J429" s="10" t="s">
        <v>856</v>
      </c>
      <c r="K429" s="10">
        <v>1</v>
      </c>
      <c r="L429" s="3">
        <v>43900</v>
      </c>
      <c r="M429" s="3">
        <v>5000</v>
      </c>
      <c r="N429" s="3">
        <v>4000</v>
      </c>
      <c r="O429" s="10"/>
      <c r="P429" s="10"/>
      <c r="Q429" s="10"/>
    </row>
    <row r="430" spans="1:17" x14ac:dyDescent="0.25">
      <c r="A430" s="10" t="s">
        <v>68</v>
      </c>
      <c r="B430" s="10" t="s">
        <v>847</v>
      </c>
      <c r="C430" s="11" t="s">
        <v>852</v>
      </c>
      <c r="D430" s="12" t="s">
        <v>70</v>
      </c>
      <c r="E430" s="11" t="s">
        <v>849</v>
      </c>
      <c r="F430" s="10" t="s">
        <v>67</v>
      </c>
      <c r="G430" s="10" t="s">
        <v>56</v>
      </c>
      <c r="H430" s="10" t="s">
        <v>215</v>
      </c>
      <c r="I430" s="10" t="s">
        <v>58</v>
      </c>
      <c r="J430" s="10" t="s">
        <v>857</v>
      </c>
      <c r="K430" s="10">
        <v>1</v>
      </c>
      <c r="L430" s="3">
        <v>39510</v>
      </c>
      <c r="M430" s="3">
        <v>4000</v>
      </c>
      <c r="N430" s="3">
        <v>2000</v>
      </c>
      <c r="O430" s="10"/>
      <c r="P430" s="10"/>
      <c r="Q430" s="10"/>
    </row>
    <row r="431" spans="1:17" x14ac:dyDescent="0.25">
      <c r="A431" s="10" t="s">
        <v>68</v>
      </c>
      <c r="B431" s="10" t="s">
        <v>847</v>
      </c>
      <c r="C431" s="11" t="s">
        <v>853</v>
      </c>
      <c r="D431" s="12" t="s">
        <v>70</v>
      </c>
      <c r="E431" s="11" t="s">
        <v>849</v>
      </c>
      <c r="F431" s="10" t="s">
        <v>67</v>
      </c>
      <c r="G431" s="10" t="s">
        <v>57</v>
      </c>
      <c r="H431" s="10" t="s">
        <v>215</v>
      </c>
      <c r="I431" s="10" t="s">
        <v>58</v>
      </c>
      <c r="J431" s="10" t="s">
        <v>858</v>
      </c>
      <c r="K431" s="10">
        <v>1</v>
      </c>
      <c r="L431" s="3">
        <v>35900</v>
      </c>
      <c r="M431" s="3">
        <v>4000</v>
      </c>
      <c r="N431" s="3">
        <v>2000</v>
      </c>
      <c r="O431" s="10"/>
      <c r="P431" s="10"/>
      <c r="Q431" s="10"/>
    </row>
    <row r="432" spans="1:17" x14ac:dyDescent="0.25">
      <c r="A432" s="10" t="s">
        <v>68</v>
      </c>
      <c r="B432" s="10" t="s">
        <v>847</v>
      </c>
      <c r="C432" s="11" t="s">
        <v>853</v>
      </c>
      <c r="D432" s="12" t="s">
        <v>70</v>
      </c>
      <c r="E432" s="11" t="s">
        <v>849</v>
      </c>
      <c r="F432" s="10" t="s">
        <v>67</v>
      </c>
      <c r="G432" s="10" t="s">
        <v>56</v>
      </c>
      <c r="H432" s="10" t="s">
        <v>215</v>
      </c>
      <c r="I432" s="10" t="s">
        <v>58</v>
      </c>
      <c r="J432" s="10" t="s">
        <v>859</v>
      </c>
      <c r="K432" s="10">
        <v>1</v>
      </c>
      <c r="L432" s="3">
        <v>32310</v>
      </c>
      <c r="M432" s="3">
        <v>4000</v>
      </c>
      <c r="N432" s="3">
        <v>2000</v>
      </c>
      <c r="O432" s="10"/>
      <c r="P432" s="10"/>
      <c r="Q432" s="10"/>
    </row>
    <row r="433" spans="1:17" x14ac:dyDescent="0.25">
      <c r="A433" s="10" t="s">
        <v>68</v>
      </c>
      <c r="B433" s="10" t="s">
        <v>847</v>
      </c>
      <c r="C433" s="11" t="s">
        <v>536</v>
      </c>
      <c r="D433" s="12" t="s">
        <v>70</v>
      </c>
      <c r="E433" s="11" t="s">
        <v>849</v>
      </c>
      <c r="F433" s="10" t="s">
        <v>67</v>
      </c>
      <c r="G433" s="10" t="s">
        <v>57</v>
      </c>
      <c r="H433" s="10" t="s">
        <v>215</v>
      </c>
      <c r="I433" s="10" t="s">
        <v>58</v>
      </c>
      <c r="J433" s="10" t="s">
        <v>860</v>
      </c>
      <c r="K433" s="10">
        <v>1</v>
      </c>
      <c r="L433" s="3">
        <v>39900</v>
      </c>
      <c r="M433" s="3">
        <v>4000</v>
      </c>
      <c r="N433" s="3">
        <v>2000</v>
      </c>
      <c r="O433" s="10"/>
      <c r="P433" s="10"/>
      <c r="Q433" s="10"/>
    </row>
    <row r="434" spans="1:17" x14ac:dyDescent="0.25">
      <c r="A434" s="10" t="s">
        <v>68</v>
      </c>
      <c r="B434" s="10" t="s">
        <v>847</v>
      </c>
      <c r="C434" s="11" t="s">
        <v>536</v>
      </c>
      <c r="D434" s="12" t="s">
        <v>70</v>
      </c>
      <c r="E434" s="11" t="s">
        <v>849</v>
      </c>
      <c r="F434" s="10" t="s">
        <v>67</v>
      </c>
      <c r="G434" s="10" t="s">
        <v>56</v>
      </c>
      <c r="H434" s="10" t="s">
        <v>215</v>
      </c>
      <c r="I434" s="10" t="s">
        <v>58</v>
      </c>
      <c r="J434" s="10" t="s">
        <v>861</v>
      </c>
      <c r="K434" s="10">
        <v>1</v>
      </c>
      <c r="L434" s="3">
        <v>35910</v>
      </c>
      <c r="M434" s="3">
        <v>4000</v>
      </c>
      <c r="N434" s="3">
        <v>2000</v>
      </c>
      <c r="O434" s="10"/>
      <c r="P434" s="10"/>
      <c r="Q434" s="10"/>
    </row>
    <row r="435" spans="1:17" x14ac:dyDescent="0.25">
      <c r="A435" s="10" t="s">
        <v>68</v>
      </c>
      <c r="B435" s="10" t="s">
        <v>847</v>
      </c>
      <c r="C435" s="11" t="s">
        <v>854</v>
      </c>
      <c r="D435" s="12" t="s">
        <v>70</v>
      </c>
      <c r="E435" s="11" t="s">
        <v>849</v>
      </c>
      <c r="F435" s="10" t="s">
        <v>67</v>
      </c>
      <c r="G435" s="10" t="s">
        <v>57</v>
      </c>
      <c r="H435" s="10" t="s">
        <v>215</v>
      </c>
      <c r="I435" s="10" t="s">
        <v>58</v>
      </c>
      <c r="J435" s="10" t="s">
        <v>862</v>
      </c>
      <c r="K435" s="10">
        <v>1</v>
      </c>
      <c r="L435" s="3">
        <v>20900</v>
      </c>
      <c r="M435" s="3">
        <v>4000</v>
      </c>
      <c r="N435" s="3">
        <v>2000</v>
      </c>
      <c r="O435" s="10"/>
      <c r="P435" s="10"/>
      <c r="Q435" s="10"/>
    </row>
    <row r="436" spans="1:17" ht="25.5" x14ac:dyDescent="0.25">
      <c r="A436" s="10" t="s">
        <v>68</v>
      </c>
      <c r="B436" s="10" t="s">
        <v>847</v>
      </c>
      <c r="C436" s="11" t="s">
        <v>855</v>
      </c>
      <c r="D436" s="12" t="s">
        <v>70</v>
      </c>
      <c r="E436" s="11" t="s">
        <v>849</v>
      </c>
      <c r="F436" s="10" t="s">
        <v>67</v>
      </c>
      <c r="G436" s="10" t="s">
        <v>57</v>
      </c>
      <c r="H436" s="10" t="s">
        <v>215</v>
      </c>
      <c r="I436" s="10" t="s">
        <v>58</v>
      </c>
      <c r="J436" s="10" t="s">
        <v>863</v>
      </c>
      <c r="K436" s="10">
        <v>1</v>
      </c>
      <c r="L436" s="3">
        <v>20900</v>
      </c>
      <c r="M436" s="3">
        <v>4000</v>
      </c>
      <c r="N436" s="3">
        <v>2000</v>
      </c>
      <c r="O436" s="10"/>
      <c r="P436" s="10"/>
      <c r="Q436" s="10"/>
    </row>
    <row r="437" spans="1:17" ht="25.5" x14ac:dyDescent="0.25">
      <c r="A437" s="10" t="s">
        <v>68</v>
      </c>
      <c r="B437" s="10" t="s">
        <v>847</v>
      </c>
      <c r="C437" s="11" t="s">
        <v>855</v>
      </c>
      <c r="D437" s="12" t="s">
        <v>70</v>
      </c>
      <c r="E437" s="11" t="s">
        <v>849</v>
      </c>
      <c r="F437" s="10" t="s">
        <v>67</v>
      </c>
      <c r="G437" s="10" t="s">
        <v>56</v>
      </c>
      <c r="H437" s="10" t="s">
        <v>215</v>
      </c>
      <c r="I437" s="10" t="s">
        <v>58</v>
      </c>
      <c r="J437" s="10" t="s">
        <v>864</v>
      </c>
      <c r="K437" s="10">
        <v>1</v>
      </c>
      <c r="L437" s="3">
        <v>18810</v>
      </c>
      <c r="M437" s="3">
        <v>4000</v>
      </c>
      <c r="N437" s="3">
        <v>2000</v>
      </c>
      <c r="O437" s="10"/>
      <c r="P437" s="10"/>
      <c r="Q437" s="10"/>
    </row>
    <row r="438" spans="1:17" x14ac:dyDescent="0.25">
      <c r="A438" s="10" t="s">
        <v>68</v>
      </c>
      <c r="B438" s="10" t="s">
        <v>847</v>
      </c>
      <c r="C438" s="11" t="s">
        <v>643</v>
      </c>
      <c r="D438" s="12" t="s">
        <v>70</v>
      </c>
      <c r="E438" s="13" t="s">
        <v>849</v>
      </c>
      <c r="F438" s="10" t="s">
        <v>67</v>
      </c>
      <c r="G438" s="10" t="s">
        <v>57</v>
      </c>
      <c r="H438" s="10" t="s">
        <v>215</v>
      </c>
      <c r="I438" s="10" t="s">
        <v>214</v>
      </c>
      <c r="J438" s="10" t="s">
        <v>865</v>
      </c>
      <c r="K438" s="10">
        <v>1</v>
      </c>
      <c r="L438" s="3">
        <v>23300</v>
      </c>
      <c r="M438" s="3">
        <v>5775</v>
      </c>
      <c r="N438" s="3">
        <v>6090</v>
      </c>
      <c r="O438" s="10" t="s">
        <v>876</v>
      </c>
      <c r="P438" s="10"/>
      <c r="Q438" s="10"/>
    </row>
  </sheetData>
  <autoFilter ref="A1:Q438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D23" r:id="rId22"/>
    <hyperlink ref="D24" r:id="rId23"/>
    <hyperlink ref="D25" r:id="rId24"/>
    <hyperlink ref="D26" r:id="rId25"/>
    <hyperlink ref="D27" r:id="rId26"/>
    <hyperlink ref="D28" r:id="rId27"/>
    <hyperlink ref="D29" r:id="rId28"/>
    <hyperlink ref="D30" r:id="rId29"/>
    <hyperlink ref="D31" r:id="rId30"/>
    <hyperlink ref="D32" r:id="rId31"/>
    <hyperlink ref="D33" r:id="rId32"/>
    <hyperlink ref="D34" r:id="rId33"/>
    <hyperlink ref="D35" r:id="rId34"/>
    <hyperlink ref="D36" r:id="rId35"/>
    <hyperlink ref="D37" r:id="rId36"/>
    <hyperlink ref="D38" r:id="rId37"/>
    <hyperlink ref="D39" r:id="rId38"/>
    <hyperlink ref="D40" r:id="rId39"/>
    <hyperlink ref="D41" r:id="rId40"/>
    <hyperlink ref="D42" r:id="rId41"/>
    <hyperlink ref="D43" r:id="rId42"/>
    <hyperlink ref="D44" r:id="rId43"/>
    <hyperlink ref="D45" r:id="rId44"/>
    <hyperlink ref="D46" r:id="rId45"/>
    <hyperlink ref="D47" r:id="rId46"/>
    <hyperlink ref="D48" r:id="rId47"/>
    <hyperlink ref="D49" r:id="rId48"/>
    <hyperlink ref="D50" r:id="rId49"/>
    <hyperlink ref="D51" r:id="rId50"/>
    <hyperlink ref="D52" r:id="rId51"/>
    <hyperlink ref="D53" r:id="rId52"/>
    <hyperlink ref="D54" r:id="rId53"/>
    <hyperlink ref="D55" r:id="rId54"/>
    <hyperlink ref="D56" r:id="rId55"/>
    <hyperlink ref="D57" r:id="rId56"/>
    <hyperlink ref="D58" r:id="rId57"/>
    <hyperlink ref="D59" r:id="rId58"/>
    <hyperlink ref="D60" r:id="rId59"/>
    <hyperlink ref="D61" r:id="rId60"/>
    <hyperlink ref="D62" r:id="rId61"/>
    <hyperlink ref="D63" r:id="rId62"/>
    <hyperlink ref="D64" r:id="rId63"/>
    <hyperlink ref="D65" r:id="rId64"/>
    <hyperlink ref="D66" r:id="rId65"/>
    <hyperlink ref="D67" r:id="rId66"/>
    <hyperlink ref="D68" r:id="rId67"/>
    <hyperlink ref="D69" r:id="rId68"/>
    <hyperlink ref="D70" r:id="rId69"/>
    <hyperlink ref="D71" r:id="rId70"/>
    <hyperlink ref="D72" r:id="rId71"/>
    <hyperlink ref="D73" r:id="rId72"/>
    <hyperlink ref="D74" r:id="rId73"/>
    <hyperlink ref="D75" r:id="rId74"/>
    <hyperlink ref="D76" r:id="rId75"/>
    <hyperlink ref="D77" r:id="rId76"/>
    <hyperlink ref="D78" r:id="rId77"/>
    <hyperlink ref="D79" r:id="rId78"/>
    <hyperlink ref="D80" r:id="rId79"/>
    <hyperlink ref="D81" r:id="rId80"/>
    <hyperlink ref="D82" r:id="rId81"/>
    <hyperlink ref="D83" r:id="rId82"/>
    <hyperlink ref="D84" r:id="rId83"/>
    <hyperlink ref="D85" r:id="rId84"/>
    <hyperlink ref="D86" r:id="rId85"/>
    <hyperlink ref="D87" r:id="rId86"/>
    <hyperlink ref="D88" r:id="rId87"/>
    <hyperlink ref="D89" r:id="rId88"/>
    <hyperlink ref="D90" r:id="rId89"/>
    <hyperlink ref="D91" r:id="rId90"/>
    <hyperlink ref="D92" r:id="rId91"/>
    <hyperlink ref="D93" r:id="rId92"/>
    <hyperlink ref="D94" r:id="rId93"/>
    <hyperlink ref="D95" r:id="rId94"/>
    <hyperlink ref="D96" r:id="rId95"/>
    <hyperlink ref="D97" r:id="rId96"/>
    <hyperlink ref="D98" r:id="rId97"/>
    <hyperlink ref="D99" r:id="rId98"/>
    <hyperlink ref="D100" r:id="rId99"/>
    <hyperlink ref="D101" r:id="rId100"/>
    <hyperlink ref="D102" r:id="rId101"/>
    <hyperlink ref="D103" r:id="rId102"/>
    <hyperlink ref="D104" r:id="rId103"/>
    <hyperlink ref="D105" r:id="rId104"/>
    <hyperlink ref="D106" r:id="rId105"/>
    <hyperlink ref="D107" r:id="rId106"/>
    <hyperlink ref="D108" r:id="rId107"/>
    <hyperlink ref="D109" r:id="rId108"/>
    <hyperlink ref="D110" r:id="rId109"/>
    <hyperlink ref="D111" r:id="rId110"/>
    <hyperlink ref="D112" r:id="rId111"/>
    <hyperlink ref="D113" r:id="rId112"/>
    <hyperlink ref="D114" r:id="rId113"/>
    <hyperlink ref="D115" r:id="rId114"/>
    <hyperlink ref="D116" r:id="rId115"/>
    <hyperlink ref="D117" r:id="rId116"/>
    <hyperlink ref="D118" r:id="rId117"/>
    <hyperlink ref="D119" r:id="rId118"/>
    <hyperlink ref="D120" r:id="rId119"/>
    <hyperlink ref="D122" r:id="rId120"/>
    <hyperlink ref="D123" r:id="rId121"/>
    <hyperlink ref="D124" r:id="rId122"/>
    <hyperlink ref="D125" r:id="rId123"/>
    <hyperlink ref="D127" r:id="rId124"/>
    <hyperlink ref="D128" r:id="rId125"/>
    <hyperlink ref="D129" r:id="rId126"/>
    <hyperlink ref="D130" r:id="rId127"/>
    <hyperlink ref="D131" r:id="rId128"/>
    <hyperlink ref="D132" r:id="rId129"/>
    <hyperlink ref="D133" r:id="rId130"/>
    <hyperlink ref="D134" r:id="rId131"/>
    <hyperlink ref="D135" r:id="rId132"/>
    <hyperlink ref="D136" r:id="rId133"/>
    <hyperlink ref="D137" r:id="rId134"/>
    <hyperlink ref="D138" r:id="rId135"/>
    <hyperlink ref="D139" r:id="rId136"/>
    <hyperlink ref="D140" r:id="rId137"/>
    <hyperlink ref="D141" r:id="rId138"/>
    <hyperlink ref="D142" r:id="rId139"/>
    <hyperlink ref="D143" r:id="rId140"/>
    <hyperlink ref="D144" r:id="rId141"/>
    <hyperlink ref="D145" r:id="rId142"/>
    <hyperlink ref="D146" r:id="rId143"/>
    <hyperlink ref="D147" r:id="rId144"/>
    <hyperlink ref="D148" r:id="rId145"/>
    <hyperlink ref="D149" r:id="rId146"/>
    <hyperlink ref="D150" r:id="rId147"/>
    <hyperlink ref="D151" r:id="rId148"/>
    <hyperlink ref="D152" r:id="rId149"/>
    <hyperlink ref="D153" r:id="rId150"/>
    <hyperlink ref="D154" r:id="rId151"/>
    <hyperlink ref="D155" r:id="rId152"/>
    <hyperlink ref="D156" r:id="rId153"/>
    <hyperlink ref="D157" r:id="rId154"/>
    <hyperlink ref="D158" r:id="rId155"/>
    <hyperlink ref="D159" r:id="rId156"/>
    <hyperlink ref="D160" r:id="rId157"/>
    <hyperlink ref="D161" r:id="rId158"/>
    <hyperlink ref="D162" r:id="rId159"/>
    <hyperlink ref="D163" r:id="rId160"/>
    <hyperlink ref="D164" r:id="rId161"/>
    <hyperlink ref="D165" r:id="rId162"/>
    <hyperlink ref="D166" r:id="rId163"/>
    <hyperlink ref="D167" r:id="rId164"/>
    <hyperlink ref="D168" r:id="rId165"/>
    <hyperlink ref="D169" r:id="rId166"/>
    <hyperlink ref="D170" r:id="rId167"/>
    <hyperlink ref="D171" r:id="rId168"/>
    <hyperlink ref="D172" r:id="rId169"/>
    <hyperlink ref="D173" r:id="rId170"/>
    <hyperlink ref="D174" r:id="rId171"/>
    <hyperlink ref="D175" r:id="rId172"/>
    <hyperlink ref="D176" r:id="rId173"/>
    <hyperlink ref="D177" r:id="rId174"/>
    <hyperlink ref="D178" r:id="rId175"/>
    <hyperlink ref="D179" r:id="rId176"/>
    <hyperlink ref="D180" r:id="rId177"/>
    <hyperlink ref="D181" r:id="rId178"/>
    <hyperlink ref="D182" r:id="rId179"/>
    <hyperlink ref="D183" r:id="rId180"/>
    <hyperlink ref="D184" r:id="rId181"/>
    <hyperlink ref="D185" r:id="rId182"/>
    <hyperlink ref="D186" r:id="rId183"/>
    <hyperlink ref="D187" r:id="rId184"/>
    <hyperlink ref="D188" r:id="rId185"/>
    <hyperlink ref="D189" r:id="rId186"/>
    <hyperlink ref="D190" r:id="rId187"/>
    <hyperlink ref="D191" r:id="rId188"/>
    <hyperlink ref="D192" r:id="rId189"/>
    <hyperlink ref="D193" r:id="rId190"/>
    <hyperlink ref="D194" r:id="rId191"/>
    <hyperlink ref="D195" r:id="rId192"/>
    <hyperlink ref="D196" r:id="rId193"/>
    <hyperlink ref="D197" r:id="rId194"/>
    <hyperlink ref="D198" r:id="rId195"/>
    <hyperlink ref="D199" r:id="rId196"/>
    <hyperlink ref="D200" r:id="rId197"/>
    <hyperlink ref="D201" r:id="rId198"/>
    <hyperlink ref="D202" r:id="rId199"/>
    <hyperlink ref="D203" r:id="rId200"/>
    <hyperlink ref="D204" r:id="rId201"/>
    <hyperlink ref="D205" r:id="rId202"/>
    <hyperlink ref="D206" r:id="rId203"/>
    <hyperlink ref="D207" r:id="rId204"/>
    <hyperlink ref="D208" r:id="rId205"/>
    <hyperlink ref="D209" r:id="rId206"/>
    <hyperlink ref="D210" r:id="rId207"/>
    <hyperlink ref="D211" r:id="rId208"/>
    <hyperlink ref="D212" r:id="rId209"/>
    <hyperlink ref="D213" r:id="rId210"/>
    <hyperlink ref="D214" r:id="rId211"/>
    <hyperlink ref="D215" r:id="rId212"/>
    <hyperlink ref="D216" r:id="rId213"/>
    <hyperlink ref="D217" r:id="rId214"/>
    <hyperlink ref="D218" r:id="rId215"/>
    <hyperlink ref="D219" r:id="rId216"/>
    <hyperlink ref="D220" r:id="rId217"/>
    <hyperlink ref="D221" r:id="rId218"/>
    <hyperlink ref="D222" r:id="rId219"/>
    <hyperlink ref="D223" r:id="rId220"/>
    <hyperlink ref="D224" r:id="rId221"/>
    <hyperlink ref="D225" r:id="rId222"/>
    <hyperlink ref="D226" r:id="rId223"/>
    <hyperlink ref="D227" r:id="rId224"/>
    <hyperlink ref="D228" r:id="rId225"/>
    <hyperlink ref="D229" r:id="rId226"/>
    <hyperlink ref="D230" r:id="rId227"/>
    <hyperlink ref="D231" r:id="rId228"/>
    <hyperlink ref="D232" r:id="rId229"/>
    <hyperlink ref="D233" r:id="rId230"/>
    <hyperlink ref="D234" r:id="rId231"/>
    <hyperlink ref="D235" r:id="rId232"/>
    <hyperlink ref="D236" r:id="rId233"/>
    <hyperlink ref="D237" r:id="rId234"/>
    <hyperlink ref="D238" r:id="rId235"/>
    <hyperlink ref="D239" r:id="rId236"/>
    <hyperlink ref="D240" r:id="rId237"/>
    <hyperlink ref="D241" r:id="rId238"/>
    <hyperlink ref="D242" r:id="rId239"/>
    <hyperlink ref="D243" r:id="rId240"/>
    <hyperlink ref="D244" r:id="rId241"/>
    <hyperlink ref="D245" r:id="rId242"/>
    <hyperlink ref="D246" r:id="rId243"/>
    <hyperlink ref="D247" r:id="rId244"/>
    <hyperlink ref="D248" r:id="rId245"/>
    <hyperlink ref="D249" r:id="rId246"/>
    <hyperlink ref="D250" r:id="rId247"/>
    <hyperlink ref="D251" r:id="rId248"/>
    <hyperlink ref="D252" r:id="rId249"/>
    <hyperlink ref="D253" r:id="rId250"/>
    <hyperlink ref="D254" r:id="rId251"/>
    <hyperlink ref="D255" r:id="rId252"/>
    <hyperlink ref="D256" r:id="rId253"/>
    <hyperlink ref="D257" r:id="rId254"/>
    <hyperlink ref="D258" r:id="rId255"/>
    <hyperlink ref="D259" r:id="rId256"/>
    <hyperlink ref="D260" r:id="rId257"/>
    <hyperlink ref="D261" r:id="rId258"/>
    <hyperlink ref="D262" r:id="rId259"/>
    <hyperlink ref="D263" r:id="rId260"/>
    <hyperlink ref="D264" r:id="rId261"/>
    <hyperlink ref="D265" r:id="rId262"/>
    <hyperlink ref="D266" r:id="rId263"/>
    <hyperlink ref="D267" r:id="rId264"/>
    <hyperlink ref="D268" r:id="rId265"/>
    <hyperlink ref="D269" r:id="rId266"/>
    <hyperlink ref="D270" r:id="rId267"/>
    <hyperlink ref="D271" r:id="rId268"/>
    <hyperlink ref="D272" r:id="rId269"/>
    <hyperlink ref="D273" r:id="rId270"/>
    <hyperlink ref="D274" r:id="rId271"/>
    <hyperlink ref="D275" r:id="rId272"/>
    <hyperlink ref="D276" r:id="rId273"/>
    <hyperlink ref="D277" r:id="rId274"/>
    <hyperlink ref="D278" r:id="rId275"/>
    <hyperlink ref="D279" r:id="rId276"/>
    <hyperlink ref="D280" r:id="rId277"/>
    <hyperlink ref="D281" r:id="rId278"/>
    <hyperlink ref="D282" r:id="rId279"/>
    <hyperlink ref="D283" r:id="rId280"/>
    <hyperlink ref="D284" r:id="rId281"/>
    <hyperlink ref="D285" r:id="rId282"/>
    <hyperlink ref="D286" r:id="rId283"/>
    <hyperlink ref="D287" r:id="rId284"/>
    <hyperlink ref="D288" r:id="rId285"/>
    <hyperlink ref="D289" r:id="rId286"/>
    <hyperlink ref="D290" r:id="rId287"/>
    <hyperlink ref="D291" r:id="rId288"/>
    <hyperlink ref="D292" r:id="rId289"/>
    <hyperlink ref="D293" r:id="rId290"/>
    <hyperlink ref="D294" r:id="rId291"/>
    <hyperlink ref="D295" r:id="rId292"/>
    <hyperlink ref="D296" r:id="rId293"/>
    <hyperlink ref="D297" r:id="rId294"/>
    <hyperlink ref="D298" r:id="rId295"/>
    <hyperlink ref="D299" r:id="rId296"/>
    <hyperlink ref="D300" r:id="rId297"/>
    <hyperlink ref="D301" r:id="rId298"/>
    <hyperlink ref="D302" r:id="rId299"/>
    <hyperlink ref="D303" r:id="rId300"/>
    <hyperlink ref="D304" r:id="rId301"/>
    <hyperlink ref="D305" r:id="rId302"/>
    <hyperlink ref="D306" r:id="rId303"/>
    <hyperlink ref="D307" r:id="rId304"/>
    <hyperlink ref="D308" r:id="rId305"/>
    <hyperlink ref="D309" r:id="rId306"/>
    <hyperlink ref="D310" r:id="rId307"/>
    <hyperlink ref="D311" r:id="rId308"/>
    <hyperlink ref="D312" r:id="rId309"/>
    <hyperlink ref="D313" r:id="rId310"/>
    <hyperlink ref="D314" r:id="rId311"/>
    <hyperlink ref="D315" r:id="rId312"/>
    <hyperlink ref="D316" r:id="rId313"/>
    <hyperlink ref="D317" r:id="rId314"/>
    <hyperlink ref="D318" r:id="rId315"/>
    <hyperlink ref="D319" r:id="rId316"/>
    <hyperlink ref="D320" r:id="rId317"/>
    <hyperlink ref="D321" r:id="rId318"/>
    <hyperlink ref="D325" r:id="rId319"/>
    <hyperlink ref="D326" r:id="rId320"/>
    <hyperlink ref="D328" r:id="rId321"/>
    <hyperlink ref="D329" r:id="rId322"/>
    <hyperlink ref="D330" r:id="rId323"/>
    <hyperlink ref="D331" r:id="rId324"/>
    <hyperlink ref="D332" r:id="rId325"/>
    <hyperlink ref="D333" r:id="rId326"/>
    <hyperlink ref="D334" r:id="rId327"/>
    <hyperlink ref="D335" r:id="rId328"/>
    <hyperlink ref="D336" r:id="rId329"/>
    <hyperlink ref="D337" r:id="rId330"/>
    <hyperlink ref="D338" r:id="rId331"/>
    <hyperlink ref="D339" r:id="rId332"/>
    <hyperlink ref="D340" r:id="rId333"/>
    <hyperlink ref="D341" r:id="rId334"/>
    <hyperlink ref="D342" r:id="rId335"/>
    <hyperlink ref="D343" r:id="rId336"/>
    <hyperlink ref="D344" r:id="rId337"/>
    <hyperlink ref="D345" r:id="rId338"/>
    <hyperlink ref="D346" r:id="rId339"/>
    <hyperlink ref="D347" r:id="rId340"/>
    <hyperlink ref="D348" r:id="rId341"/>
    <hyperlink ref="D349" r:id="rId342"/>
    <hyperlink ref="D350" r:id="rId343"/>
    <hyperlink ref="D351" r:id="rId344"/>
    <hyperlink ref="D352" r:id="rId345"/>
    <hyperlink ref="D353" r:id="rId346"/>
    <hyperlink ref="D354" r:id="rId347"/>
    <hyperlink ref="D355" r:id="rId348"/>
    <hyperlink ref="D356" r:id="rId349"/>
    <hyperlink ref="D357" r:id="rId350"/>
    <hyperlink ref="D358" r:id="rId351"/>
    <hyperlink ref="D359" r:id="rId352"/>
    <hyperlink ref="D360" r:id="rId353"/>
    <hyperlink ref="D361" r:id="rId354"/>
    <hyperlink ref="D362" r:id="rId355"/>
    <hyperlink ref="D363" r:id="rId356"/>
    <hyperlink ref="D364" r:id="rId357"/>
    <hyperlink ref="D365" r:id="rId358"/>
    <hyperlink ref="D366" r:id="rId359"/>
    <hyperlink ref="D367" r:id="rId360"/>
    <hyperlink ref="D368" r:id="rId361"/>
    <hyperlink ref="D369" r:id="rId362"/>
    <hyperlink ref="D370" r:id="rId363"/>
    <hyperlink ref="D371" r:id="rId364"/>
    <hyperlink ref="D372" r:id="rId365"/>
    <hyperlink ref="D373" r:id="rId366"/>
    <hyperlink ref="D374" r:id="rId367"/>
    <hyperlink ref="D375" r:id="rId368"/>
    <hyperlink ref="D376" r:id="rId369"/>
    <hyperlink ref="D377" r:id="rId370"/>
    <hyperlink ref="D378" r:id="rId371"/>
    <hyperlink ref="D379" r:id="rId372"/>
    <hyperlink ref="D380" r:id="rId373"/>
    <hyperlink ref="D381" r:id="rId374"/>
    <hyperlink ref="D382" r:id="rId375"/>
    <hyperlink ref="D383" r:id="rId376"/>
    <hyperlink ref="D384" r:id="rId377"/>
    <hyperlink ref="D385" r:id="rId378"/>
    <hyperlink ref="D386" r:id="rId379"/>
    <hyperlink ref="D387" r:id="rId380"/>
    <hyperlink ref="D388" r:id="rId381"/>
    <hyperlink ref="D389" r:id="rId382"/>
    <hyperlink ref="D390" r:id="rId383"/>
    <hyperlink ref="D391" r:id="rId384"/>
    <hyperlink ref="D392" r:id="rId385"/>
    <hyperlink ref="D393" r:id="rId386"/>
    <hyperlink ref="D394" r:id="rId387"/>
    <hyperlink ref="D395" r:id="rId388"/>
    <hyperlink ref="D396" r:id="rId389"/>
    <hyperlink ref="D397" r:id="rId390"/>
    <hyperlink ref="D398" r:id="rId391"/>
    <hyperlink ref="D399" r:id="rId392"/>
    <hyperlink ref="D400" r:id="rId393"/>
    <hyperlink ref="D401" r:id="rId394"/>
    <hyperlink ref="D402" r:id="rId395"/>
    <hyperlink ref="D403" r:id="rId396"/>
    <hyperlink ref="D404" r:id="rId397"/>
    <hyperlink ref="D405" r:id="rId398"/>
    <hyperlink ref="D406" r:id="rId399"/>
    <hyperlink ref="D407" r:id="rId400"/>
    <hyperlink ref="D408" r:id="rId401"/>
    <hyperlink ref="D409" r:id="rId402"/>
    <hyperlink ref="D410" r:id="rId403"/>
    <hyperlink ref="D411" r:id="rId404"/>
    <hyperlink ref="D412" r:id="rId405"/>
    <hyperlink ref="D414" r:id="rId406"/>
    <hyperlink ref="D415" r:id="rId407"/>
    <hyperlink ref="D416" r:id="rId408"/>
    <hyperlink ref="D417" r:id="rId409"/>
    <hyperlink ref="D418" r:id="rId410"/>
    <hyperlink ref="D419" r:id="rId411"/>
    <hyperlink ref="D420" r:id="rId412"/>
    <hyperlink ref="D421" r:id="rId413"/>
    <hyperlink ref="D422" r:id="rId414"/>
    <hyperlink ref="D423" r:id="rId415"/>
    <hyperlink ref="D424" r:id="rId416"/>
    <hyperlink ref="D425" r:id="rId417"/>
    <hyperlink ref="D426" r:id="rId418"/>
    <hyperlink ref="D427" r:id="rId419"/>
    <hyperlink ref="D428" r:id="rId420"/>
    <hyperlink ref="D432" r:id="rId421"/>
    <hyperlink ref="D433" r:id="rId422"/>
    <hyperlink ref="D434" r:id="rId423"/>
    <hyperlink ref="D435" r:id="rId424"/>
    <hyperlink ref="D436" r:id="rId425"/>
    <hyperlink ref="D437" r:id="rId426"/>
    <hyperlink ref="D438" r:id="rId427"/>
    <hyperlink ref="D429" r:id="rId428"/>
    <hyperlink ref="D430" r:id="rId429"/>
    <hyperlink ref="D431" r:id="rId430"/>
    <hyperlink ref="E84" r:id="rId431"/>
    <hyperlink ref="E146" r:id="rId432"/>
    <hyperlink ref="E92" r:id="rId433"/>
    <hyperlink ref="E154" r:id="rId434"/>
    <hyperlink ref="E25" r:id="rId435"/>
    <hyperlink ref="E206" r:id="rId436"/>
    <hyperlink ref="E104" r:id="rId437"/>
    <hyperlink ref="E234" r:id="rId438"/>
    <hyperlink ref="E106" r:id="rId439"/>
    <hyperlink ref="E136" r:id="rId440"/>
    <hyperlink ref="E263" r:id="rId441"/>
    <hyperlink ref="E264" r:id="rId442"/>
    <hyperlink ref="E59" r:id="rId443"/>
    <hyperlink ref="E60" r:id="rId444"/>
    <hyperlink ref="E113" r:id="rId445"/>
    <hyperlink ref="E114" r:id="rId446"/>
    <hyperlink ref="E347" r:id="rId447"/>
    <hyperlink ref="E348" r:id="rId448"/>
    <hyperlink ref="E414" r:id="rId449"/>
    <hyperlink ref="E438" r:id="rId450"/>
    <hyperlink ref="E394" r:id="rId451"/>
    <hyperlink ref="E395" r:id="rId452"/>
  </hyperlinks>
  <pageMargins left="0.7" right="0.7" top="0.75" bottom="0.75" header="0.3" footer="0.3"/>
  <pageSetup paperSize="9" orientation="portrait" r:id="rId4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Щиты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2026-05-07T14:23:18Z</dcterms:modified>
</cp:coreProperties>
</file>